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R:\Allgemeines\---Termine, Dienstbespr etc\Termine pflanzliche Erzeugung\2023\20231121DBPflzenproduktionamRPT\ppPräsentationenZumVersand\"/>
    </mc:Choice>
  </mc:AlternateContent>
  <bookViews>
    <workbookView xWindow="0" yWindow="0" windowWidth="25128" windowHeight="12348" tabRatio="694"/>
  </bookViews>
  <sheets>
    <sheet name="Anleitung" sheetId="50" r:id="rId1"/>
    <sheet name="Weidehaltung Rinder" sheetId="64" r:id="rId2"/>
    <sheet name="Pferde, Schafe und Sonstiges" sheetId="63" r:id="rId3"/>
    <sheet name="Schweine" sheetId="65" r:id="rId4"/>
    <sheet name="Geflügel" sheetId="66" r:id="rId5"/>
    <sheet name="LAZBW" sheetId="67" r:id="rId6"/>
    <sheet name="Datenquellen " sheetId="61" r:id="rId7"/>
  </sheets>
  <definedNames>
    <definedName name="Auswahl">'Pferde, Schafe und Sonstiges'!$C$15</definedName>
    <definedName name="_xlnm.Print_Area" localSheetId="0">Anleitung!$B$1:$J$52</definedName>
    <definedName name="_xlnm.Print_Area" localSheetId="1">'Weidehaltung Rinder'!$A$2:$S$29</definedName>
    <definedName name="Zusatzdüngung">'Datenquellen '!$W$7:$W$8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63" l="1"/>
  <c r="I15" i="63"/>
  <c r="J15" i="63"/>
  <c r="H16" i="63"/>
  <c r="I16" i="63"/>
  <c r="J16" i="63"/>
  <c r="H17" i="63"/>
  <c r="I17" i="63"/>
  <c r="J17" i="63"/>
  <c r="H18" i="63"/>
  <c r="I18" i="63"/>
  <c r="J18" i="63"/>
  <c r="H19" i="63"/>
  <c r="I19" i="63"/>
  <c r="J19" i="63"/>
  <c r="H20" i="63"/>
  <c r="I20" i="63"/>
  <c r="J20" i="63"/>
  <c r="H21" i="63"/>
  <c r="I21" i="63"/>
  <c r="J21" i="63"/>
  <c r="H22" i="63"/>
  <c r="I22" i="63"/>
  <c r="J22" i="63"/>
  <c r="H23" i="63"/>
  <c r="I23" i="63"/>
  <c r="J23" i="63"/>
  <c r="H24" i="63"/>
  <c r="I24" i="63"/>
  <c r="J24" i="63"/>
  <c r="J14" i="63"/>
  <c r="I14" i="63"/>
  <c r="H14" i="63"/>
  <c r="B25" i="63" l="1"/>
  <c r="B25" i="65"/>
  <c r="B25" i="66"/>
  <c r="B25" i="64"/>
  <c r="G14" i="66" l="1"/>
  <c r="G15" i="66"/>
  <c r="G16" i="66"/>
  <c r="G17" i="66"/>
  <c r="G18" i="66"/>
  <c r="G19" i="66"/>
  <c r="G20" i="66"/>
  <c r="G21" i="66"/>
  <c r="G22" i="66"/>
  <c r="G23" i="66"/>
  <c r="G24" i="66"/>
  <c r="G13" i="66"/>
  <c r="G14" i="65"/>
  <c r="G15" i="65"/>
  <c r="G16" i="65"/>
  <c r="G17" i="65"/>
  <c r="G18" i="65"/>
  <c r="G19" i="65"/>
  <c r="G20" i="65"/>
  <c r="G21" i="65"/>
  <c r="G22" i="65"/>
  <c r="G23" i="65"/>
  <c r="G24" i="65"/>
  <c r="G13" i="65"/>
  <c r="G14" i="63"/>
  <c r="G15" i="63"/>
  <c r="G16" i="63"/>
  <c r="G17" i="63"/>
  <c r="G18" i="63"/>
  <c r="G19" i="63"/>
  <c r="G20" i="63"/>
  <c r="G21" i="63"/>
  <c r="G22" i="63"/>
  <c r="G23" i="63"/>
  <c r="G24" i="63"/>
  <c r="G13" i="63"/>
  <c r="G14" i="64"/>
  <c r="G15" i="64"/>
  <c r="G16" i="64"/>
  <c r="G17" i="64"/>
  <c r="G18" i="64"/>
  <c r="G19" i="64"/>
  <c r="G20" i="64"/>
  <c r="G21" i="64"/>
  <c r="G22" i="64"/>
  <c r="G23" i="64"/>
  <c r="G24" i="64"/>
  <c r="G13" i="64"/>
  <c r="J14" i="66" l="1"/>
  <c r="P14" i="66" s="1"/>
  <c r="S14" i="66" s="1"/>
  <c r="J15" i="66"/>
  <c r="P15" i="66" s="1"/>
  <c r="S15" i="66" s="1"/>
  <c r="J16" i="66"/>
  <c r="J17" i="66"/>
  <c r="P17" i="66" s="1"/>
  <c r="S17" i="66" s="1"/>
  <c r="J18" i="66"/>
  <c r="P18" i="66" s="1"/>
  <c r="S18" i="66" s="1"/>
  <c r="J19" i="66"/>
  <c r="P19" i="66" s="1"/>
  <c r="S19" i="66" s="1"/>
  <c r="J20" i="66"/>
  <c r="P20" i="66" s="1"/>
  <c r="S20" i="66" s="1"/>
  <c r="J21" i="66"/>
  <c r="P21" i="66" s="1"/>
  <c r="S21" i="66" s="1"/>
  <c r="J22" i="66"/>
  <c r="J23" i="66"/>
  <c r="P23" i="66" s="1"/>
  <c r="S23" i="66" s="1"/>
  <c r="J24" i="66"/>
  <c r="J13" i="66"/>
  <c r="P13" i="66" s="1"/>
  <c r="I14" i="66"/>
  <c r="O14" i="66" s="1"/>
  <c r="R14" i="66" s="1"/>
  <c r="I15" i="66"/>
  <c r="O15" i="66" s="1"/>
  <c r="R15" i="66" s="1"/>
  <c r="I16" i="66"/>
  <c r="O16" i="66" s="1"/>
  <c r="R16" i="66" s="1"/>
  <c r="I17" i="66"/>
  <c r="O17" i="66" s="1"/>
  <c r="R17" i="66" s="1"/>
  <c r="I18" i="66"/>
  <c r="I19" i="66"/>
  <c r="O19" i="66" s="1"/>
  <c r="R19" i="66" s="1"/>
  <c r="I20" i="66"/>
  <c r="I21" i="66"/>
  <c r="O21" i="66" s="1"/>
  <c r="R21" i="66" s="1"/>
  <c r="I22" i="66"/>
  <c r="O22" i="66" s="1"/>
  <c r="R22" i="66" s="1"/>
  <c r="I23" i="66"/>
  <c r="O23" i="66" s="1"/>
  <c r="R23" i="66" s="1"/>
  <c r="I24" i="66"/>
  <c r="O24" i="66" s="1"/>
  <c r="R24" i="66" s="1"/>
  <c r="I13" i="66"/>
  <c r="O13" i="66" s="1"/>
  <c r="H14" i="66"/>
  <c r="K14" i="66" s="1"/>
  <c r="H15" i="66"/>
  <c r="K15" i="66" s="1"/>
  <c r="H16" i="66"/>
  <c r="H17" i="66"/>
  <c r="H18" i="66"/>
  <c r="K18" i="66" s="1"/>
  <c r="H19" i="66"/>
  <c r="H20" i="66"/>
  <c r="K20" i="66" s="1"/>
  <c r="H21" i="66"/>
  <c r="H22" i="66"/>
  <c r="H23" i="66"/>
  <c r="H24" i="66"/>
  <c r="H13" i="66"/>
  <c r="P24" i="66"/>
  <c r="S24" i="66" s="1"/>
  <c r="P22" i="66"/>
  <c r="S22" i="66" s="1"/>
  <c r="O20" i="66"/>
  <c r="R20" i="66" s="1"/>
  <c r="O18" i="66"/>
  <c r="R18" i="66" s="1"/>
  <c r="P16" i="66"/>
  <c r="S16" i="66" s="1"/>
  <c r="N14" i="66" l="1"/>
  <c r="Q14" i="66" s="1"/>
  <c r="N19" i="66"/>
  <c r="Q19" i="66" s="1"/>
  <c r="K19" i="66"/>
  <c r="N23" i="66"/>
  <c r="Q23" i="66" s="1"/>
  <c r="K23" i="66"/>
  <c r="N21" i="66"/>
  <c r="Q21" i="66" s="1"/>
  <c r="K21" i="66"/>
  <c r="N15" i="66"/>
  <c r="Q15" i="66" s="1"/>
  <c r="N13" i="66"/>
  <c r="Q13" i="66" s="1"/>
  <c r="K13" i="66"/>
  <c r="N17" i="66"/>
  <c r="Q17" i="66" s="1"/>
  <c r="K17" i="66"/>
  <c r="N24" i="66"/>
  <c r="Q24" i="66" s="1"/>
  <c r="K24" i="66"/>
  <c r="N16" i="66"/>
  <c r="Q16" i="66" s="1"/>
  <c r="K16" i="66"/>
  <c r="N22" i="66"/>
  <c r="Q22" i="66" s="1"/>
  <c r="K22" i="66"/>
  <c r="N18" i="66"/>
  <c r="Q18" i="66" s="1"/>
  <c r="N20" i="66"/>
  <c r="Q20" i="66" s="1"/>
  <c r="R13" i="66"/>
  <c r="S13" i="66"/>
  <c r="J14" i="65"/>
  <c r="P14" i="65" s="1"/>
  <c r="S14" i="65" s="1"/>
  <c r="J15" i="65"/>
  <c r="J16" i="65"/>
  <c r="P16" i="65" s="1"/>
  <c r="S16" i="65" s="1"/>
  <c r="J17" i="65"/>
  <c r="J18" i="65"/>
  <c r="P18" i="65" s="1"/>
  <c r="S18" i="65" s="1"/>
  <c r="J19" i="65"/>
  <c r="J20" i="65"/>
  <c r="P20" i="65" s="1"/>
  <c r="S20" i="65" s="1"/>
  <c r="J21" i="65"/>
  <c r="J22" i="65"/>
  <c r="P22" i="65" s="1"/>
  <c r="S22" i="65" s="1"/>
  <c r="J23" i="65"/>
  <c r="J24" i="65"/>
  <c r="P24" i="65" s="1"/>
  <c r="S24" i="65" s="1"/>
  <c r="I14" i="65"/>
  <c r="O14" i="65" s="1"/>
  <c r="R14" i="65" s="1"/>
  <c r="I15" i="65"/>
  <c r="I16" i="65"/>
  <c r="I17" i="65"/>
  <c r="O17" i="65" s="1"/>
  <c r="R17" i="65" s="1"/>
  <c r="I18" i="65"/>
  <c r="O18" i="65" s="1"/>
  <c r="R18" i="65" s="1"/>
  <c r="I19" i="65"/>
  <c r="I20" i="65"/>
  <c r="I21" i="65"/>
  <c r="O21" i="65" s="1"/>
  <c r="R21" i="65" s="1"/>
  <c r="I22" i="65"/>
  <c r="O22" i="65" s="1"/>
  <c r="R22" i="65" s="1"/>
  <c r="I23" i="65"/>
  <c r="I24" i="65"/>
  <c r="H14" i="65"/>
  <c r="K14" i="65" s="1"/>
  <c r="H15" i="65"/>
  <c r="K15" i="65" s="1"/>
  <c r="H16" i="65"/>
  <c r="K16" i="65" s="1"/>
  <c r="H17" i="65"/>
  <c r="K17" i="65" s="1"/>
  <c r="H18" i="65"/>
  <c r="K18" i="65" s="1"/>
  <c r="H19" i="65"/>
  <c r="K19" i="65" s="1"/>
  <c r="H20" i="65"/>
  <c r="K20" i="65" s="1"/>
  <c r="H21" i="65"/>
  <c r="K21" i="65" s="1"/>
  <c r="H22" i="65"/>
  <c r="K22" i="65" s="1"/>
  <c r="H23" i="65"/>
  <c r="K23" i="65" s="1"/>
  <c r="H24" i="65"/>
  <c r="K24" i="65" s="1"/>
  <c r="J13" i="65"/>
  <c r="P13" i="65" s="1"/>
  <c r="I13" i="65"/>
  <c r="O13" i="65" s="1"/>
  <c r="H13" i="65"/>
  <c r="K13" i="65" s="1"/>
  <c r="N17" i="65" l="1"/>
  <c r="Q17" i="65" s="1"/>
  <c r="N22" i="65"/>
  <c r="Q22" i="65" s="1"/>
  <c r="N14" i="65"/>
  <c r="Q14" i="65" s="1"/>
  <c r="N21" i="65"/>
  <c r="Q21" i="65" s="1"/>
  <c r="N13" i="65"/>
  <c r="Q13" i="65" s="1"/>
  <c r="N18" i="65"/>
  <c r="Q18" i="65" s="1"/>
  <c r="S13" i="65"/>
  <c r="R13" i="65"/>
  <c r="P21" i="65"/>
  <c r="S21" i="65" s="1"/>
  <c r="O16" i="65"/>
  <c r="R16" i="65" s="1"/>
  <c r="P19" i="65"/>
  <c r="S19" i="65" s="1"/>
  <c r="O24" i="65"/>
  <c r="R24" i="65" s="1"/>
  <c r="P17" i="65"/>
  <c r="S17" i="65" s="1"/>
  <c r="O20" i="65"/>
  <c r="R20" i="65" s="1"/>
  <c r="P23" i="65"/>
  <c r="S23" i="65" s="1"/>
  <c r="P15" i="65"/>
  <c r="S15" i="65" s="1"/>
  <c r="N15" i="65"/>
  <c r="Q15" i="65" s="1"/>
  <c r="N19" i="65"/>
  <c r="Q19" i="65" s="1"/>
  <c r="N23" i="65"/>
  <c r="Q23" i="65" s="1"/>
  <c r="O19" i="65"/>
  <c r="R19" i="65" s="1"/>
  <c r="O23" i="65"/>
  <c r="R23" i="65" s="1"/>
  <c r="O15" i="65"/>
  <c r="R15" i="65" s="1"/>
  <c r="N16" i="65"/>
  <c r="Q16" i="65" s="1"/>
  <c r="N20" i="65"/>
  <c r="Q20" i="65" s="1"/>
  <c r="N24" i="65"/>
  <c r="Q24" i="65" s="1"/>
  <c r="J14" i="64"/>
  <c r="P14" i="64" s="1"/>
  <c r="S14" i="64" s="1"/>
  <c r="J15" i="64"/>
  <c r="J16" i="64"/>
  <c r="P16" i="64" s="1"/>
  <c r="S16" i="64" s="1"/>
  <c r="J17" i="64"/>
  <c r="J18" i="64"/>
  <c r="P18" i="64" s="1"/>
  <c r="S18" i="64" s="1"/>
  <c r="J19" i="64"/>
  <c r="J20" i="64"/>
  <c r="P20" i="64" s="1"/>
  <c r="S20" i="64" s="1"/>
  <c r="J21" i="64"/>
  <c r="J22" i="64"/>
  <c r="P22" i="64" s="1"/>
  <c r="S22" i="64" s="1"/>
  <c r="J23" i="64"/>
  <c r="J24" i="64"/>
  <c r="P24" i="64" s="1"/>
  <c r="S24" i="64" s="1"/>
  <c r="J13" i="64"/>
  <c r="I14" i="64"/>
  <c r="O14" i="64" s="1"/>
  <c r="R14" i="64" s="1"/>
  <c r="I15" i="64"/>
  <c r="I16" i="64"/>
  <c r="O16" i="64" s="1"/>
  <c r="R16" i="64" s="1"/>
  <c r="I17" i="64"/>
  <c r="O17" i="64" s="1"/>
  <c r="R17" i="64" s="1"/>
  <c r="I18" i="64"/>
  <c r="O18" i="64" s="1"/>
  <c r="R18" i="64" s="1"/>
  <c r="I19" i="64"/>
  <c r="I20" i="64"/>
  <c r="O20" i="64" s="1"/>
  <c r="R20" i="64" s="1"/>
  <c r="I21" i="64"/>
  <c r="I22" i="64"/>
  <c r="O22" i="64" s="1"/>
  <c r="R22" i="64" s="1"/>
  <c r="I23" i="64"/>
  <c r="I24" i="64"/>
  <c r="O24" i="64" s="1"/>
  <c r="R24" i="64" s="1"/>
  <c r="I13" i="64"/>
  <c r="H14" i="64"/>
  <c r="H15" i="64"/>
  <c r="K15" i="64" s="1"/>
  <c r="H16" i="64"/>
  <c r="K16" i="64" s="1"/>
  <c r="H17" i="64"/>
  <c r="H18" i="64"/>
  <c r="H19" i="64"/>
  <c r="K19" i="64" s="1"/>
  <c r="H20" i="64"/>
  <c r="K20" i="64" s="1"/>
  <c r="H21" i="64"/>
  <c r="H22" i="64"/>
  <c r="H23" i="64"/>
  <c r="K23" i="64" s="1"/>
  <c r="H24" i="64"/>
  <c r="H13" i="64"/>
  <c r="K13" i="64" s="1"/>
  <c r="K14" i="63"/>
  <c r="K15" i="63"/>
  <c r="O15" i="63"/>
  <c r="R15" i="63" s="1"/>
  <c r="P15" i="63"/>
  <c r="S15" i="63" s="1"/>
  <c r="K16" i="63"/>
  <c r="O16" i="63"/>
  <c r="R16" i="63" s="1"/>
  <c r="P16" i="63"/>
  <c r="S16" i="63" s="1"/>
  <c r="K17" i="63"/>
  <c r="O17" i="63"/>
  <c r="R17" i="63" s="1"/>
  <c r="P17" i="63"/>
  <c r="S17" i="63" s="1"/>
  <c r="K18" i="63"/>
  <c r="O18" i="63"/>
  <c r="R18" i="63" s="1"/>
  <c r="K19" i="63"/>
  <c r="O19" i="63"/>
  <c r="R19" i="63" s="1"/>
  <c r="P19" i="63"/>
  <c r="S19" i="63" s="1"/>
  <c r="K20" i="63"/>
  <c r="O20" i="63"/>
  <c r="R20" i="63" s="1"/>
  <c r="P20" i="63"/>
  <c r="S20" i="63" s="1"/>
  <c r="K21" i="63"/>
  <c r="O21" i="63"/>
  <c r="R21" i="63" s="1"/>
  <c r="P21" i="63"/>
  <c r="S21" i="63" s="1"/>
  <c r="K22" i="63"/>
  <c r="K23" i="63"/>
  <c r="K24" i="63"/>
  <c r="O24" i="63"/>
  <c r="R24" i="63" s="1"/>
  <c r="P24" i="63"/>
  <c r="S24" i="63" s="1"/>
  <c r="J13" i="63"/>
  <c r="P13" i="63" s="1"/>
  <c r="I13" i="63"/>
  <c r="O13" i="63" s="1"/>
  <c r="H13" i="63"/>
  <c r="K13" i="63" s="1"/>
  <c r="N16" i="63" l="1"/>
  <c r="Q16" i="63" s="1"/>
  <c r="N21" i="63"/>
  <c r="Q21" i="63" s="1"/>
  <c r="N18" i="63"/>
  <c r="Q18" i="63" s="1"/>
  <c r="N13" i="63"/>
  <c r="Q13" i="63" s="1"/>
  <c r="N20" i="63"/>
  <c r="Q20" i="63" s="1"/>
  <c r="N17" i="63"/>
  <c r="Q17" i="63" s="1"/>
  <c r="N24" i="63"/>
  <c r="Q24" i="63" s="1"/>
  <c r="N24" i="64"/>
  <c r="Q24" i="64" s="1"/>
  <c r="K24" i="64"/>
  <c r="N17" i="64"/>
  <c r="Q17" i="64" s="1"/>
  <c r="K17" i="64"/>
  <c r="N21" i="64"/>
  <c r="Q21" i="64" s="1"/>
  <c r="K21" i="64"/>
  <c r="N18" i="64"/>
  <c r="Q18" i="64" s="1"/>
  <c r="K18" i="64"/>
  <c r="N22" i="64"/>
  <c r="Q22" i="64" s="1"/>
  <c r="K22" i="64"/>
  <c r="N14" i="64"/>
  <c r="Q14" i="64" s="1"/>
  <c r="K14" i="64"/>
  <c r="S13" i="63"/>
  <c r="R13" i="63"/>
  <c r="N13" i="64"/>
  <c r="O13" i="64"/>
  <c r="P17" i="64"/>
  <c r="S17" i="64" s="1"/>
  <c r="N16" i="64"/>
  <c r="Q16" i="64" s="1"/>
  <c r="P18" i="63"/>
  <c r="S18" i="63" s="1"/>
  <c r="P19" i="64"/>
  <c r="S19" i="64" s="1"/>
  <c r="P21" i="64"/>
  <c r="S21" i="64" s="1"/>
  <c r="P23" i="64"/>
  <c r="S23" i="64" s="1"/>
  <c r="P15" i="64"/>
  <c r="S15" i="64" s="1"/>
  <c r="N20" i="64"/>
  <c r="Q20" i="64" s="1"/>
  <c r="P13" i="64"/>
  <c r="O21" i="64"/>
  <c r="R21" i="64" s="1"/>
  <c r="N15" i="64"/>
  <c r="Q15" i="64" s="1"/>
  <c r="N19" i="64"/>
  <c r="Q19" i="64" s="1"/>
  <c r="N23" i="64"/>
  <c r="Q23" i="64" s="1"/>
  <c r="O15" i="64"/>
  <c r="R15" i="64" s="1"/>
  <c r="O19" i="64"/>
  <c r="R19" i="64" s="1"/>
  <c r="O23" i="64"/>
  <c r="R23" i="64" s="1"/>
  <c r="P23" i="63"/>
  <c r="S23" i="63" s="1"/>
  <c r="O23" i="63"/>
  <c r="R23" i="63" s="1"/>
  <c r="P14" i="63"/>
  <c r="S14" i="63" s="1"/>
  <c r="O22" i="63"/>
  <c r="R22" i="63" s="1"/>
  <c r="N15" i="63"/>
  <c r="Q15" i="63" s="1"/>
  <c r="N23" i="63"/>
  <c r="Q23" i="63" s="1"/>
  <c r="O14" i="63"/>
  <c r="R14" i="63" s="1"/>
  <c r="P22" i="63"/>
  <c r="S22" i="63" s="1"/>
  <c r="N19" i="63"/>
  <c r="Q19" i="63" s="1"/>
  <c r="N14" i="63"/>
  <c r="Q14" i="63" s="1"/>
  <c r="N22" i="63"/>
  <c r="Q22" i="63" s="1"/>
  <c r="R13" i="64" l="1"/>
  <c r="Q13" i="64"/>
  <c r="S13" i="64"/>
</calcChain>
</file>

<file path=xl/sharedStrings.xml><?xml version="1.0" encoding="utf-8"?>
<sst xmlns="http://schemas.openxmlformats.org/spreadsheetml/2006/main" count="491" uniqueCount="260">
  <si>
    <r>
      <t>P</t>
    </r>
    <r>
      <rPr>
        <b/>
        <vertAlign val="subscript"/>
        <sz val="10"/>
        <color theme="1"/>
        <rFont val="Arial"/>
        <family val="2"/>
      </rPr>
      <t>2</t>
    </r>
    <r>
      <rPr>
        <b/>
        <sz val="10"/>
        <color theme="1"/>
        <rFont val="Arial"/>
        <family val="2"/>
      </rPr>
      <t>O</t>
    </r>
    <r>
      <rPr>
        <b/>
        <vertAlign val="subscript"/>
        <sz val="10"/>
        <color theme="1"/>
        <rFont val="Arial"/>
        <family val="2"/>
      </rPr>
      <t>5</t>
    </r>
  </si>
  <si>
    <t>Betrieb:</t>
  </si>
  <si>
    <t>Name:</t>
  </si>
  <si>
    <t xml:space="preserve">UD-Nr.:  </t>
  </si>
  <si>
    <t xml:space="preserve">Anleitung Tool: </t>
  </si>
  <si>
    <t>Jungrinderaufzucht GL konv 7-12 M</t>
  </si>
  <si>
    <t>Kälber bis 6 Monate Zucht/Mast</t>
  </si>
  <si>
    <t>Nährstoffausscheidungen (in kg je mittlerem Jahres-bestand / Jahr)</t>
  </si>
  <si>
    <t>Jungrinderaufzucht GL konv 13-24 M</t>
  </si>
  <si>
    <t>Jungrinderaufzucht GL konv &gt;24 M</t>
  </si>
  <si>
    <t>Jungrinderaufzucht GL ext 7-12 M</t>
  </si>
  <si>
    <t>Jungrinderaufzucht GL ext 13-24 M</t>
  </si>
  <si>
    <t>Jungrinderaufzucht GL ext &gt;24 M</t>
  </si>
  <si>
    <t>Weidetage (max. 365)</t>
  </si>
  <si>
    <t>Düngejahr:</t>
  </si>
  <si>
    <r>
      <t>K</t>
    </r>
    <r>
      <rPr>
        <b/>
        <vertAlign val="subscript"/>
        <sz val="10"/>
        <color theme="1"/>
        <rFont val="Arial"/>
        <family val="2"/>
      </rPr>
      <t>2</t>
    </r>
    <r>
      <rPr>
        <b/>
        <sz val="10"/>
        <color theme="1"/>
        <rFont val="Arial"/>
        <family val="2"/>
      </rPr>
      <t>O</t>
    </r>
    <r>
      <rPr>
        <b/>
        <vertAlign val="superscript"/>
        <sz val="10"/>
        <color theme="1"/>
        <rFont val="Arial"/>
        <family val="2"/>
      </rPr>
      <t>1)</t>
    </r>
  </si>
  <si>
    <r>
      <t>P</t>
    </r>
    <r>
      <rPr>
        <b/>
        <vertAlign val="subscript"/>
        <sz val="12"/>
        <color theme="1"/>
        <rFont val="Arial"/>
        <family val="2"/>
      </rPr>
      <t>2</t>
    </r>
    <r>
      <rPr>
        <b/>
        <sz val="12"/>
        <color theme="1"/>
        <rFont val="Arial"/>
        <family val="2"/>
      </rPr>
      <t>O</t>
    </r>
    <r>
      <rPr>
        <b/>
        <vertAlign val="subscript"/>
        <sz val="12"/>
        <color theme="1"/>
        <rFont val="Arial"/>
        <family val="2"/>
      </rPr>
      <t>5</t>
    </r>
  </si>
  <si>
    <r>
      <t>K</t>
    </r>
    <r>
      <rPr>
        <b/>
        <vertAlign val="subscript"/>
        <sz val="12"/>
        <color theme="1"/>
        <rFont val="Arial"/>
        <family val="2"/>
      </rPr>
      <t>2</t>
    </r>
    <r>
      <rPr>
        <b/>
        <sz val="12"/>
        <color theme="1"/>
        <rFont val="Arial"/>
        <family val="2"/>
      </rPr>
      <t>O</t>
    </r>
    <r>
      <rPr>
        <b/>
        <vertAlign val="superscript"/>
        <sz val="12"/>
        <color theme="1"/>
        <rFont val="Arial"/>
        <family val="2"/>
      </rPr>
      <t>1)</t>
    </r>
  </si>
  <si>
    <t>Anzurechnende Nährstoffe
 (kg / ha)</t>
  </si>
  <si>
    <t>Kälberaufzucht 16 Wo</t>
  </si>
  <si>
    <t>Jungrinderaufzucht AF/GL mit Weide 7-12 M</t>
  </si>
  <si>
    <t>Jungrinderaufzucht AF/GL mit Weide 13-24 M</t>
  </si>
  <si>
    <t>Jungrinderaufzucht AF/GL mit Weide &gt;24 M</t>
  </si>
  <si>
    <t>Jungrinderaufzucht AF mit Weide 7-12 M</t>
  </si>
  <si>
    <t>Jungrinderaufzucht AF mit Weide 13-24 M</t>
  </si>
  <si>
    <t>Jungrinderaufzucht AF mit Weide &gt; 24 M</t>
  </si>
  <si>
    <t>MV GL mit Weide 6000</t>
  </si>
  <si>
    <t>MV GL mit Weide 7000</t>
  </si>
  <si>
    <t>MV GL mit Weide 8000</t>
  </si>
  <si>
    <t>MV GL mit Weide 9000</t>
  </si>
  <si>
    <t>MV GL mit Weide 10000</t>
  </si>
  <si>
    <t>MV AF/GL mit Weide 6000</t>
  </si>
  <si>
    <t>MV AF/GL mit Weide 7000</t>
  </si>
  <si>
    <t>MV AF/GL mit Weide 8000</t>
  </si>
  <si>
    <t>MV AF/GL mit Weide 9000</t>
  </si>
  <si>
    <t>MV AF/GL mit Weide 10000</t>
  </si>
  <si>
    <t>MV AF/GL mit Weide 11000</t>
  </si>
  <si>
    <t>MV AF/GL mit Weide 12000</t>
  </si>
  <si>
    <t>MV AF mit Weide 6000</t>
  </si>
  <si>
    <t>MV AF mit Weide 7000</t>
  </si>
  <si>
    <t>MV AF mit Weide 8000</t>
  </si>
  <si>
    <t>MV AF mit Weide 9000</t>
  </si>
  <si>
    <t>MV AF mit Weide 10000</t>
  </si>
  <si>
    <t>MV AF mit Weide 11000</t>
  </si>
  <si>
    <t>MV AF mit Weide 12000</t>
  </si>
  <si>
    <t>MV klein AF mit Weide 5000</t>
  </si>
  <si>
    <t>MV klein AF mit Weide 6000</t>
  </si>
  <si>
    <t>MV klein AF mit Weide 7000</t>
  </si>
  <si>
    <t>MV klein AF mit Weide 8000</t>
  </si>
  <si>
    <t>MV klein AF mit Weide 9000</t>
  </si>
  <si>
    <t>RiMa Geburt bis 675 kg HOL19M</t>
  </si>
  <si>
    <t>RiMa Geburt bis 750 kg FV19M</t>
  </si>
  <si>
    <t>Bullenmast 0-6 M</t>
  </si>
  <si>
    <t>Fresseraufzucht 80 -210kg 2,7 DG</t>
  </si>
  <si>
    <t>Fresser N/P-red 80 -210kg 2,7 DG</t>
  </si>
  <si>
    <t>Mutterkuh 500 kg 6Mo 200 kg</t>
  </si>
  <si>
    <t>Mutterkuh 700 kg 6Mo 230 kg</t>
  </si>
  <si>
    <t>Rosa Kalbfleisch 50-350kg 1,3 DG</t>
  </si>
  <si>
    <t>Kälbermast 50-250kg 2,1 DG</t>
  </si>
  <si>
    <t>Zebu Mutterkuh o. Kalb, kleinrahmig</t>
  </si>
  <si>
    <t>Zebu Mutterkuh o. Kalb, großrahmig</t>
  </si>
  <si>
    <t>Zebu Bulle</t>
  </si>
  <si>
    <t>Zebu Jungtier bis 1 J. kleinrahmig</t>
  </si>
  <si>
    <t>Zebu Jungtier bis 1 J. großrahmig</t>
  </si>
  <si>
    <t>Zebu Jungtier 1 bis 2 J. kleinrahmig</t>
  </si>
  <si>
    <t>Zebu Jungtier 1 bis 2 J. großrahmig</t>
  </si>
  <si>
    <t xml:space="preserve">Bullenmast 7-12 M   </t>
  </si>
  <si>
    <t xml:space="preserve">Bullenmast 13-24 M  </t>
  </si>
  <si>
    <t>Bullenmast &gt; 24 M, Zuchtbulle</t>
  </si>
  <si>
    <t xml:space="preserve">Mutterkuh 700 kg 9Mo 340 kg </t>
  </si>
  <si>
    <t>Rinder</t>
  </si>
  <si>
    <r>
      <t>N</t>
    </r>
    <r>
      <rPr>
        <b/>
        <vertAlign val="subscript"/>
        <sz val="10"/>
        <color theme="1"/>
        <rFont val="Arial"/>
        <family val="2"/>
      </rPr>
      <t>BRUTTO</t>
    </r>
  </si>
  <si>
    <t>Pferde 500 – 600 kg LM Stall + Weide</t>
  </si>
  <si>
    <t>Ponys 300 kg LM Stall + Weide</t>
  </si>
  <si>
    <t>Zuchtstuten Pferd 600 kg LM 0,5 Fohl. p. a.</t>
  </si>
  <si>
    <t>Zuchtstuten Pony 350 kg LM 0,5 Fohl. p. a.</t>
  </si>
  <si>
    <t>Aufzucht Pferd 6. - 36. Monat</t>
  </si>
  <si>
    <t>Aufzucht Pony 6. - 36. Monat</t>
  </si>
  <si>
    <t>Mutterschaf (1,5 Lämmer), 40 kg Zuw.,konv</t>
  </si>
  <si>
    <t>Mutterschaf (1,1 Lämmer), 40 kg Zuw., ext</t>
  </si>
  <si>
    <t>Lämmer, Schafe bis 1 Jahr, konv</t>
  </si>
  <si>
    <t>Mutterziege (1,5 Lämmer), 800 kg Milch, andere Ziegen</t>
  </si>
  <si>
    <t>Rotwild Alttier</t>
  </si>
  <si>
    <t>Rotwild Kalb</t>
  </si>
  <si>
    <t>Damwild Kalb</t>
  </si>
  <si>
    <t xml:space="preserve">Damwild Alttier </t>
  </si>
  <si>
    <t>Pferde, Schafe / Ziegen, Gehegewild und Sonstige</t>
  </si>
  <si>
    <r>
      <t>Tierart</t>
    </r>
    <r>
      <rPr>
        <b/>
        <vertAlign val="superscript"/>
        <sz val="12"/>
        <color theme="1"/>
        <rFont val="Arial"/>
        <family val="2"/>
      </rPr>
      <t>2) 
(Hier mit DropDown auswählen)</t>
    </r>
  </si>
  <si>
    <t>Auswahl</t>
  </si>
  <si>
    <t>Schlagname /
 Bewirtschaftungseinheit 
(BE)</t>
  </si>
  <si>
    <t>Größe
 in ha</t>
  </si>
  <si>
    <t>Anrechnungs-
faktor
 für N</t>
  </si>
  <si>
    <t>Ausscheidung
 kg / Tier</t>
  </si>
  <si>
    <t>Weide-
stunden 
(max. 24)</t>
  </si>
  <si>
    <t xml:space="preserve">2. Bezeichnung für Schlag / BE in Spalte A eintragen </t>
  </si>
  <si>
    <t xml:space="preserve">3. Größe für Schlag / BE  in ha in Spalte B eingeben </t>
  </si>
  <si>
    <t>Gesamt Fläche in ha</t>
  </si>
  <si>
    <t>Anzahl der Tiere</t>
  </si>
  <si>
    <t>5. Anzahl der Tiere in Spalte D, Weidetage in Spalte E und Weidestunden in Spalte F eingeben</t>
  </si>
  <si>
    <t xml:space="preserve"> </t>
  </si>
  <si>
    <t>Weideverfahren:</t>
  </si>
  <si>
    <t>Anzurechnende Nährstoffe
 (kg / Schlag bzw. BE)</t>
  </si>
  <si>
    <t>Tabelle 1: Durch die Weidetiere ausgeschiedene Nährstoffmengen pro Schlag bzw. Bewirtschaftungseinheit und pro ha.</t>
  </si>
  <si>
    <t>1. Eingabe Betriebsdaten / Weideverfahren / Düngejahr</t>
  </si>
  <si>
    <r>
      <t>Vorlage zur Aufzeichnung der Düngungsmaßnahme bei Weidehaltung (DüV § 10 Abs. 2)</t>
    </r>
    <r>
      <rPr>
        <b/>
        <sz val="16"/>
        <color theme="9"/>
        <rFont val="Arial"/>
        <family val="2"/>
      </rPr>
      <t xml:space="preserve"> </t>
    </r>
    <r>
      <rPr>
        <b/>
        <u val="double"/>
        <sz val="20"/>
        <color theme="9"/>
        <rFont val="Arial"/>
        <family val="2"/>
      </rPr>
      <t>für Rinder</t>
    </r>
  </si>
  <si>
    <t>1) Laut DüV (§ 10 Abs. 2) muss die Aufbringung von N und P2O5 aufgezeichnet werden, K2O wird empfohlen.</t>
  </si>
  <si>
    <t xml:space="preserve">Stammdaten Düngung BW: Direktdownload unter: https://www.duengung-bw.de/landwirtschaft /views/informationen.xhtml --&gt; Datei „Stammdaten Düngung BW“ </t>
  </si>
  <si>
    <t>Schweine</t>
  </si>
  <si>
    <t>Geflügel</t>
  </si>
  <si>
    <t>Zuchtsauen (ab Belegen), 22 F, bis 8 kg, Standard</t>
  </si>
  <si>
    <t>Zuchtsauen (ab Belegen), 22 F, bis 8 kg, N/P-red</t>
  </si>
  <si>
    <t>Zuchtsauen (ab Belegen), 22 F, bis 8 kg, stark N/P-red</t>
  </si>
  <si>
    <t>Zuchtsauen (ab Belegen), 25 F, bis 8 kg, Standard</t>
  </si>
  <si>
    <t>Zuchtsauen (ab Belegen), 25 F, bis 8 kg, N/P-red</t>
  </si>
  <si>
    <t>Zuchtsauen (ab Belegen), 25 F, bis 8 kg, stark N/P-red</t>
  </si>
  <si>
    <t>Zuchtsauen (ab Belegen), 28 F, bis 8 kg, Standard</t>
  </si>
  <si>
    <t>Zuchtsauen (ab Belegen), 28 F, bis 8 kg, N/P-red</t>
  </si>
  <si>
    <t>Zuchtsauen (ab Belegen), 28 F, bis 8 kg, stark N/P-red</t>
  </si>
  <si>
    <t>Zuchtsauen (ab Belegen), 22 F, bis 28 kg, N/P-red</t>
  </si>
  <si>
    <t>Zuchtsauen (ab Belegen), 22 F, bis 28 kg, stark N/P-red</t>
  </si>
  <si>
    <t>Zuchtsauen (ab Belegen), 25 F, bis 28 kg, N/P-red</t>
  </si>
  <si>
    <t>Zuchtsauen (ab Belegen), 25 F, bis 28 kg, stark N/P-red</t>
  </si>
  <si>
    <t xml:space="preserve">Zuchtsauen (ab Belegen), 28 F, bis 28 kg, Standard </t>
  </si>
  <si>
    <t>Zuchtsauen (ab Belegen), 22 F, bis 28 kg, Standard</t>
  </si>
  <si>
    <t>Zuchtsauen (ab Belegen), 25 F, bis 28 kg, Standard</t>
  </si>
  <si>
    <t>Zuchtsauen (ab Belegen), 28 F, bis 28 kg, N/P-red</t>
  </si>
  <si>
    <t>Zuchtsauen (ab Belegen), 28 F, bis 28 kg, stark N/P-red</t>
  </si>
  <si>
    <t>Ferkel (8-28 kg), 450 g TZ, Standard</t>
  </si>
  <si>
    <t>Ferkel (8-28 kg), 450 g TZ, N/P-red</t>
  </si>
  <si>
    <t>Ferkel (8-28 kg), 450 g TZ, stark-N/P-red</t>
  </si>
  <si>
    <t>Ferkel (8-28 kg), 500 g TZ, N/P-red</t>
  </si>
  <si>
    <t>Ferkel (8-28 kg), 500 g TZ, stark N/P-red</t>
  </si>
  <si>
    <t>Jungsauenaufzucht, 87 kg Zuwachs, Standard</t>
  </si>
  <si>
    <t>Jungsauenaufzucht, 87 kg Zuwachs, N/P-red</t>
  </si>
  <si>
    <t>Jungsaueneingliederung, 95-135 kg, N/P-red</t>
  </si>
  <si>
    <t>Mastschwein, 700 g TZ, Standard</t>
  </si>
  <si>
    <t>Mastschwein, 700 g TZ, N/P-red</t>
  </si>
  <si>
    <t>Mastschwein, 700 g TZ, stark N/P-red</t>
  </si>
  <si>
    <t>Mastschwein, 750 g TZ, Standard</t>
  </si>
  <si>
    <t>Mastschwein, 750 g TZ, N/P-red</t>
  </si>
  <si>
    <t>Mastschwein, 750 g TZ, stark N/P-red</t>
  </si>
  <si>
    <t>Mastschwein, 850 g TZ, Standard</t>
  </si>
  <si>
    <t>Mastschwein, 850 g TZ, N/P-red</t>
  </si>
  <si>
    <t>Mastschwein, 850 g TZ, stark N/P-red</t>
  </si>
  <si>
    <t>Ferkel (8-28 kg), 500 g TZ, Standard</t>
  </si>
  <si>
    <t>Jungsaueneingliederung, 95-135 kg, Standard</t>
  </si>
  <si>
    <t>Mastschwein, 950 g TZ, N/P-red</t>
  </si>
  <si>
    <t>Mastschwein, 950 g TZ, stark N/P-red</t>
  </si>
  <si>
    <t>Jungebermast, 850 g TZ, w:m 1:1, N/P-red</t>
  </si>
  <si>
    <t>Jungebermast, 900 g TZ, 100 % Eber, Standard</t>
  </si>
  <si>
    <t>Jungebermast, 900 g TZ, 100 % Eber, N/P-red</t>
  </si>
  <si>
    <t>Schwein weibl. Tiere 800 g TZ, Standard</t>
  </si>
  <si>
    <t>Schwein weibl. Tiere 800 g TZ, N/P-red</t>
  </si>
  <si>
    <t>Deckbetrieb, 22 Ferkel bis 8 kg, Standard</t>
  </si>
  <si>
    <t>Deckbetrieb, 22 Ferkel bis 8 kg, N/P-red</t>
  </si>
  <si>
    <t>Deckbetrieb, 22 Ferkel bis 8 kg, stark N/P-red</t>
  </si>
  <si>
    <t>Deckbetrieb, 25 Ferkel bis 8 kg, Standard</t>
  </si>
  <si>
    <t>Deckbetrieb, 25 Ferkel bis 8 kg, N/P-red</t>
  </si>
  <si>
    <t>Deckbetrieb, 25 Ferkel bis 8 kg, stark N/P-red</t>
  </si>
  <si>
    <t>Deckbetrieb, 28 Ferkel bis 8 kg, Standard</t>
  </si>
  <si>
    <t>Deckbetrieb, 28 Ferkel bis 8 kg, N/P-red</t>
  </si>
  <si>
    <t>Deckbetrieb, 28 Ferkel bis 8 kg, stark N/P-red</t>
  </si>
  <si>
    <t>Wartebetrieb, 22 Ferkel bis 8 kg, Standard</t>
  </si>
  <si>
    <t>Wartebetrieb, 22 Ferkel bis 8 kg, N/P-red</t>
  </si>
  <si>
    <t>Wartebetrieb, 22 Ferkel bis 8 kg, stark N/P-red</t>
  </si>
  <si>
    <t xml:space="preserve">Mastschwein, 950 g TZ, Standard </t>
  </si>
  <si>
    <t xml:space="preserve">Jungebermast, 850 g TZ, w:m 1:1, Standard </t>
  </si>
  <si>
    <t xml:space="preserve">Zuchteber </t>
  </si>
  <si>
    <t>Wartebetrieb, 25 Ferkel bis 8 kg, Standard</t>
  </si>
  <si>
    <t>Wartebetrieb, 25 Ferkel bis 8 kg, N/P-red</t>
  </si>
  <si>
    <t>Wartebetrieb, 25 Ferkel bis 8 kg, stark N/P-red</t>
  </si>
  <si>
    <t>Wartebetrieb, 28 Ferkel bis 8 kg, Standard</t>
  </si>
  <si>
    <t>Wartebetrieb, 28 Ferkel bis 8 kg, N/P-red</t>
  </si>
  <si>
    <t>Wartebetrieb, 28 Ferkel bis 8 kg, stark N/P-red</t>
  </si>
  <si>
    <t>Abferkelbetrieb, 22 Ferkel bis 8 kg, Standard</t>
  </si>
  <si>
    <t>Abferkelbetrieb, 22 Ferkel bis 8 kg, N/P-red</t>
  </si>
  <si>
    <t>Abferkelbetrieb, 22 Ferkel bis 8 kg, stark N/P-red</t>
  </si>
  <si>
    <t>Abferkelbetrieb, 25 Ferkel bis 8 kg, Standard</t>
  </si>
  <si>
    <t>Abferkelbetrieb, 25 Ferkel bis 8 kg, N/P-red</t>
  </si>
  <si>
    <t>Abferkelbetrieb, 25 Ferkel bis 8 kg, stark N/P-red</t>
  </si>
  <si>
    <t>Abferkelbetrieb, 28 Ferkel bis 8 kg, Standard</t>
  </si>
  <si>
    <t>Abferkelbetrieb, 28 Ferkel bis 8 kg, N/P-red</t>
  </si>
  <si>
    <t>Abferkelbetrieb, 28 Ferkel bis 8 kg, stark N/P-red</t>
  </si>
  <si>
    <r>
      <t>Vorlage zur Aufzeichnung der Düngungsmaßnahme bei Weidehaltung (DüV § 10 Abs. 2)</t>
    </r>
    <r>
      <rPr>
        <b/>
        <u val="double"/>
        <sz val="20"/>
        <color theme="9"/>
        <rFont val="Arial"/>
        <family val="2"/>
      </rPr>
      <t xml:space="preserve"> Schweine</t>
    </r>
  </si>
  <si>
    <t>100 Legehennen, N/P-red</t>
  </si>
  <si>
    <t>100 Junghennen, N/P-red</t>
  </si>
  <si>
    <t xml:space="preserve">100 Legehennen, Standard </t>
  </si>
  <si>
    <t xml:space="preserve">100 Junghennen, Standard </t>
  </si>
  <si>
    <t>100 Masthähnchen über 39 Tage, 2,6 kg Zuw., Standard</t>
  </si>
  <si>
    <t>100 Masthähnchen über 39 Tage, 2,6 kg Zuw., N/P-red.</t>
  </si>
  <si>
    <t>100 Masthähnchen 34-38 Tage, 2,3 kg Zuw., Standard</t>
  </si>
  <si>
    <t>100 Masthähnchen 34-38 Tage, 2,3 kg Zuw., N/P-red.</t>
  </si>
  <si>
    <t>100 Masthähnchen 30-33 Tage, 1,85 kg Zuw., Standard</t>
  </si>
  <si>
    <t>100 Masthähnchen 30-33 Tage, 1,85 kg Zuw., N/P-red.</t>
  </si>
  <si>
    <t>100 Masthähnchen bis 29 Tage, 1,55 kg Zuw., Standard</t>
  </si>
  <si>
    <t>100 Masthähnchen bis 29 Tage, 1,55 kg Zuw., N/P-red.</t>
  </si>
  <si>
    <t>100 Putenaufzucht bis 5 Wochen, w und m, Stan-dard</t>
  </si>
  <si>
    <t>100 Putenhähne ab der 6. Woche Mast, N/P-red.</t>
  </si>
  <si>
    <t>100 Putenhennen ab der 6. Woche, Standard</t>
  </si>
  <si>
    <t>100 Putenhennen ab der 6. Woche, N/P-red.</t>
  </si>
  <si>
    <t>100 Mastputen, w und m, Standard</t>
  </si>
  <si>
    <t>100 Mastputen, w und m, N/P-red.</t>
  </si>
  <si>
    <t>100 Putenhähne bis 21 Wochen Mast, 22,1 kg Zuw.,Standard</t>
  </si>
  <si>
    <t>100 Putenhähne bis 21 Wochen Mast, 22,1 kg Zuw., N/P-red.</t>
  </si>
  <si>
    <t>100 Putenhähne ab der 6. Woche, Standard</t>
  </si>
  <si>
    <t>100 Putenhennen 16 Wochen Mast, 10,9 kg Zuw., Standard</t>
  </si>
  <si>
    <t>100 Putenhennen 16 Wochen Mast, 10,9 kg Zuw., N/P-red.</t>
  </si>
  <si>
    <t>100 Gänse Schnellmast, 5 kg Zuw.</t>
  </si>
  <si>
    <t>100 Gänse Spät-/Weidemast, 7,8 kg Zuw.</t>
  </si>
  <si>
    <t>100 Flugenten, 4 Durchgänge</t>
  </si>
  <si>
    <t>Emu, Nandu</t>
  </si>
  <si>
    <t>100 Perlhühner</t>
  </si>
  <si>
    <t>Fasan</t>
  </si>
  <si>
    <t>Masttauben (Elternpaar mit Jungtauben)</t>
  </si>
  <si>
    <t>100 Gänse Mittelmast, 6,8 kg Zuw.</t>
  </si>
  <si>
    <t>100 Pekingenten, 3,0 kg Zuw., 6,5 Durchgänge</t>
  </si>
  <si>
    <t>31 Strauß (Zucht)</t>
  </si>
  <si>
    <t>Wachteln</t>
  </si>
  <si>
    <r>
      <t>Vorlage zur Aufzeichnung der Düngungsmaßnahme bei Weidehaltung (DüV § 10 Abs. 2)</t>
    </r>
    <r>
      <rPr>
        <b/>
        <u val="double"/>
        <sz val="20"/>
        <color theme="9"/>
        <rFont val="Arial"/>
        <family val="2"/>
      </rPr>
      <t xml:space="preserve"> Geflügel</t>
    </r>
  </si>
  <si>
    <r>
      <t>Vorlage zur Aufzeichnung der Düngungsmaßnahme bei Weidehaltung (DüV § 10 Abs. 2)</t>
    </r>
    <r>
      <rPr>
        <b/>
        <u val="double"/>
        <sz val="16"/>
        <color theme="9"/>
        <rFont val="Arial"/>
        <family val="2"/>
      </rPr>
      <t xml:space="preserve"> </t>
    </r>
    <r>
      <rPr>
        <b/>
        <u val="double"/>
        <sz val="20"/>
        <color theme="9"/>
        <rFont val="Arial"/>
        <family val="2"/>
      </rPr>
      <t>für Huf- &amp; Klauentiere</t>
    </r>
  </si>
  <si>
    <t>N</t>
  </si>
  <si>
    <t>Welche Betriebe sind ausgenommen?</t>
  </si>
  <si>
    <t>Rechtlicher Rahmen nach DüV § 10 Abs. 2 Satz 2 Aufzeichnung der Weidetage</t>
  </si>
  <si>
    <r>
      <rPr>
        <b/>
        <sz val="12"/>
        <color theme="1"/>
        <rFont val="Arial"/>
        <family val="2"/>
      </rPr>
      <t>DüV Anlage 2</t>
    </r>
    <r>
      <rPr>
        <sz val="12"/>
        <color theme="1"/>
        <rFont val="Arial"/>
        <family val="2"/>
      </rPr>
      <t xml:space="preserve"> (zu § 3 Absatz 4 Satz 2 und § 6 Absatz 4, 5 und 7) Anzurechnende Mindestwerte in Prozent der Ausscheidungen an Gesamtstickstoff in Wirtschaftsdüngern tierischer Herkunft und andere Kenngrößen:</t>
    </r>
  </si>
  <si>
    <r>
      <t>N</t>
    </r>
    <r>
      <rPr>
        <b/>
        <vertAlign val="subscript"/>
        <sz val="12"/>
        <color theme="1"/>
        <rFont val="Arial"/>
        <family val="2"/>
      </rPr>
      <t>BRUTTO</t>
    </r>
  </si>
  <si>
    <r>
      <t>N</t>
    </r>
    <r>
      <rPr>
        <b/>
        <vertAlign val="subscript"/>
        <sz val="12"/>
        <color theme="1"/>
        <rFont val="Arial"/>
        <family val="2"/>
      </rPr>
      <t xml:space="preserve">BRUTTO </t>
    </r>
    <r>
      <rPr>
        <b/>
        <sz val="12"/>
        <color theme="1"/>
        <rFont val="Arial"/>
        <family val="2"/>
      </rPr>
      <t>kg / ha</t>
    </r>
  </si>
  <si>
    <t>andere Tierarten (z.B. Pferde, Schafe)</t>
  </si>
  <si>
    <r>
      <t>•</t>
    </r>
    <r>
      <rPr>
        <b/>
        <u/>
        <sz val="12"/>
        <color theme="1"/>
        <rFont val="Arial"/>
        <family val="2"/>
      </rPr>
      <t xml:space="preserve"> ausschließlich beweidet</t>
    </r>
    <r>
      <rPr>
        <sz val="12"/>
        <color theme="1"/>
        <rFont val="Arial"/>
        <family val="2"/>
      </rPr>
      <t xml:space="preserve"> werden</t>
    </r>
  </si>
  <si>
    <t>Siehe Entscheidungsbäume in Düngung-BW (innerhalb bzw. außerhalb der Nitratgebiete)</t>
  </si>
  <si>
    <r>
      <t xml:space="preserve">4. Tierart in Spalte C mit </t>
    </r>
    <r>
      <rPr>
        <b/>
        <u/>
        <sz val="12"/>
        <color theme="1"/>
        <rFont val="Arial"/>
        <family val="2"/>
      </rPr>
      <t>Dropdown</t>
    </r>
    <r>
      <rPr>
        <sz val="12"/>
        <color theme="1"/>
        <rFont val="Arial"/>
        <family val="2"/>
      </rPr>
      <t xml:space="preserve"> auswählen</t>
    </r>
  </si>
  <si>
    <t>Die Aufzeichnung der Weidetage sowie Art und Zahl der auf der Weide gehaltenen Tiere erfolgt nach Abschluss der Weideperiode, d. h. unmittelbar nach dem letzten Weidegang auf der Fläche. Die Dokumentation erfolgt auf gesamtbetrieblicher oder Einzelschlagebene bzw. BE. Weideflächen, die einheitlich bzw. vergleichbar bewirtschaftet werden, können zu Bewirtschaftungseinheiten zusammengefasst werden. Eine Dokumentation der Summe der Weidetage ist ausreichend, ein ausführliches Weidetagebuch ist nicht erforderlich. Die Einteilung der Tierarten erfolgt nach Tier- bzw. Produktionsart. Anzurechnende Mindestwerte von N Brutto siehe rechter Kasten (hinterlegt in den einzelnen Tabellenblätter.</t>
  </si>
  <si>
    <t>Zusatzdüngung</t>
  </si>
  <si>
    <t>Zusatz-
düngung</t>
  </si>
  <si>
    <t>Prüfspalten nach DüV
 § 10 Abs. 3 Nr. 2</t>
  </si>
  <si>
    <r>
      <rPr>
        <vertAlign val="superscript"/>
        <sz val="12"/>
        <color theme="1"/>
        <rFont val="Arial"/>
        <family val="2"/>
      </rPr>
      <t>1)</t>
    </r>
    <r>
      <rPr>
        <sz val="12"/>
        <color theme="1"/>
        <rFont val="Arial"/>
        <family val="2"/>
      </rPr>
      <t xml:space="preserve"> Laut DüV (§ 10 Abs. 2) muss die Aufbringung von N und P</t>
    </r>
    <r>
      <rPr>
        <vertAlign val="subscript"/>
        <sz val="12"/>
        <color theme="1"/>
        <rFont val="Arial"/>
        <family val="2"/>
      </rPr>
      <t>2</t>
    </r>
    <r>
      <rPr>
        <sz val="12"/>
        <color theme="1"/>
        <rFont val="Arial"/>
        <family val="2"/>
      </rPr>
      <t>O</t>
    </r>
    <r>
      <rPr>
        <vertAlign val="subscript"/>
        <sz val="12"/>
        <color theme="1"/>
        <rFont val="Arial"/>
        <family val="2"/>
      </rPr>
      <t>5</t>
    </r>
    <r>
      <rPr>
        <sz val="12"/>
        <color theme="1"/>
        <rFont val="Arial"/>
        <family val="2"/>
      </rPr>
      <t xml:space="preserve"> aufgezeichnet werden, K</t>
    </r>
    <r>
      <rPr>
        <vertAlign val="subscript"/>
        <sz val="12"/>
        <color theme="1"/>
        <rFont val="Arial"/>
        <family val="2"/>
      </rPr>
      <t>2</t>
    </r>
    <r>
      <rPr>
        <sz val="12"/>
        <color theme="1"/>
        <rFont val="Arial"/>
        <family val="2"/>
      </rPr>
      <t>O wird empfohlen.</t>
    </r>
  </si>
  <si>
    <r>
      <rPr>
        <b/>
        <vertAlign val="superscript"/>
        <sz val="12"/>
        <color theme="1"/>
        <rFont val="Arial"/>
        <family val="2"/>
      </rPr>
      <t>2)</t>
    </r>
    <r>
      <rPr>
        <b/>
        <sz val="12"/>
        <color theme="1"/>
        <rFont val="Arial"/>
        <family val="2"/>
      </rPr>
      <t xml:space="preserve"> Stammdaten Düngung BW: Direktdownload unter: https://www.duengung-bw.de/landwirtschaft /views/informationen.xhtml --&gt; Datei „Stammdaten Düngung BW“ </t>
    </r>
  </si>
  <si>
    <r>
      <t xml:space="preserve">3) </t>
    </r>
    <r>
      <rPr>
        <sz val="12"/>
        <color theme="1"/>
        <rFont val="Arial"/>
        <family val="2"/>
      </rPr>
      <t>365 Tage pro Jahr = 8760 Stunden pro Jahr</t>
    </r>
  </si>
  <si>
    <r>
      <t xml:space="preserve">• </t>
    </r>
    <r>
      <rPr>
        <b/>
        <u/>
        <sz val="12"/>
        <color theme="1"/>
        <rFont val="Arial"/>
        <family val="2"/>
      </rPr>
      <t>und</t>
    </r>
    <r>
      <rPr>
        <sz val="12"/>
        <color theme="1"/>
        <rFont val="Arial"/>
        <family val="2"/>
      </rPr>
      <t xml:space="preserve"> auf denen </t>
    </r>
    <r>
      <rPr>
        <b/>
        <u/>
        <sz val="12"/>
        <color theme="1"/>
        <rFont val="Arial"/>
        <family val="2"/>
      </rPr>
      <t>maximal 100 kg N</t>
    </r>
    <r>
      <rPr>
        <b/>
        <vertAlign val="subscript"/>
        <sz val="12"/>
        <color theme="1"/>
        <rFont val="Arial"/>
        <family val="2"/>
      </rPr>
      <t>Brutto</t>
    </r>
    <r>
      <rPr>
        <b/>
        <u/>
        <vertAlign val="subscript"/>
        <sz val="12"/>
        <color theme="1"/>
        <rFont val="Arial"/>
        <family val="2"/>
      </rPr>
      <t xml:space="preserve"> </t>
    </r>
    <r>
      <rPr>
        <b/>
        <u/>
        <sz val="12"/>
        <color theme="1"/>
        <rFont val="Arial"/>
        <family val="2"/>
      </rPr>
      <t>/ ha und Jahr</t>
    </r>
    <r>
      <rPr>
        <sz val="12"/>
        <color theme="1"/>
        <rFont val="Arial"/>
        <family val="2"/>
      </rPr>
      <t xml:space="preserve"> aus der Beweidung anfallen (Stickstoffausscheidung)</t>
    </r>
  </si>
  <si>
    <t>Relevante Tierarten für die Weidedokumentation aus Düngung-BW</t>
  </si>
  <si>
    <t>Mutterschaf (ohne Lamm), andere Schafe, konv</t>
  </si>
  <si>
    <r>
      <t xml:space="preserve">Welche Weideflächen sind ausgenommen? </t>
    </r>
    <r>
      <rPr>
        <b/>
        <u/>
        <sz val="14"/>
        <color theme="1"/>
        <rFont val="Arial"/>
        <family val="2"/>
      </rPr>
      <t>Flächen</t>
    </r>
    <r>
      <rPr>
        <b/>
        <sz val="14"/>
        <color theme="1"/>
        <rFont val="Arial"/>
        <family val="2"/>
      </rPr>
      <t>, die</t>
    </r>
  </si>
  <si>
    <t>7. Allgemeine Überprüfung der Datenangaben in der Dokumentation</t>
  </si>
  <si>
    <t>6. zusätzliche Düngung mit ja / nein angeben z.B. bei einer Mähweide mit Düngung</t>
  </si>
  <si>
    <t>Dropdown Liste Zusatzdüngung</t>
  </si>
  <si>
    <t>Ja</t>
  </si>
  <si>
    <t>Nein</t>
  </si>
  <si>
    <t xml:space="preserve">Auswahl </t>
  </si>
  <si>
    <r>
      <t xml:space="preserve">Ja / Nein </t>
    </r>
    <r>
      <rPr>
        <b/>
        <sz val="10"/>
        <color theme="1"/>
        <rFont val="Arial"/>
        <family val="2"/>
      </rPr>
      <t>(Dropdown)</t>
    </r>
  </si>
  <si>
    <r>
      <t xml:space="preserve">• </t>
    </r>
    <r>
      <rPr>
        <b/>
        <u/>
        <sz val="12"/>
        <color theme="1"/>
        <rFont val="Arial"/>
        <family val="2"/>
      </rPr>
      <t>und</t>
    </r>
    <r>
      <rPr>
        <sz val="12"/>
        <color theme="1"/>
        <rFont val="Arial"/>
        <family val="2"/>
      </rPr>
      <t xml:space="preserve"> auf denen</t>
    </r>
    <r>
      <rPr>
        <b/>
        <u/>
        <sz val="12"/>
        <color theme="1"/>
        <rFont val="Arial"/>
        <family val="2"/>
      </rPr>
      <t xml:space="preserve"> keine zusätzliche N-Düngun</t>
    </r>
    <r>
      <rPr>
        <b/>
        <sz val="12"/>
        <color theme="1"/>
        <rFont val="Arial"/>
        <family val="2"/>
      </rPr>
      <t>g</t>
    </r>
    <r>
      <rPr>
        <sz val="12"/>
        <color theme="1"/>
        <rFont val="Arial"/>
        <family val="2"/>
      </rPr>
      <t xml:space="preserve"> erfolgt. (in Spalte L mit </t>
    </r>
    <r>
      <rPr>
        <b/>
        <sz val="12"/>
        <color theme="1"/>
        <rFont val="Arial"/>
        <family val="2"/>
      </rPr>
      <t>Dropdown</t>
    </r>
    <r>
      <rPr>
        <sz val="12"/>
        <color theme="1"/>
        <rFont val="Arial"/>
        <family val="2"/>
      </rPr>
      <t xml:space="preserve"> auswählen)</t>
    </r>
  </si>
  <si>
    <t>Beispielzeile nicht Überschreibbar!</t>
  </si>
  <si>
    <t>Düngung-BW / Entscheidungsbäume</t>
  </si>
  <si>
    <t>Aufzeichnung der Düngemaßnahmen (DüV § 10 Abs. 2 und 3) Weidehaltung</t>
  </si>
  <si>
    <t>LAZBW PDF Dokument siehe Düngung-BW:</t>
  </si>
  <si>
    <r>
      <t>Weide-
anteil</t>
    </r>
    <r>
      <rPr>
        <b/>
        <vertAlign val="superscript"/>
        <sz val="12"/>
        <color theme="1"/>
        <rFont val="Arial"/>
        <family val="2"/>
      </rPr>
      <t>3)</t>
    </r>
  </si>
  <si>
    <t>Version 1.2 Oktober 2023</t>
  </si>
  <si>
    <r>
      <rPr>
        <b/>
        <u/>
        <sz val="18"/>
        <rFont val="Arial"/>
        <family val="2"/>
      </rPr>
      <t>Tool zur Düngeaufzeichnung nach Düngeverordnung (Stand vom: 10.8.2021)</t>
    </r>
    <r>
      <rPr>
        <b/>
        <u/>
        <sz val="18"/>
        <color theme="1"/>
        <rFont val="Arial"/>
        <family val="2"/>
      </rPr>
      <t xml:space="preserve"> -  Weidehaltung</t>
    </r>
  </si>
  <si>
    <t>Lama 135 kg, mit Nachzucht</t>
  </si>
  <si>
    <t>Alpaka 65 kg, mit Nachzucht</t>
  </si>
  <si>
    <t>Ochsenmast GL ext 7-36 M großrahmig</t>
  </si>
  <si>
    <t>Ochsenmast GL ext 7-36 M kleinrahmig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</si>
</sst>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color theme="1"/>
      <name val="Arial"/>
      <family val="2"/>
    </font>
    <font>
      <b/>
      <sz val="10"/>
      <color theme="1"/>
      <name val="Arial"/>
      <family val="2"/>
    </font>
    <font>
      <b/>
      <vertAlign val="subscript"/>
      <sz val="10"/>
      <color theme="1"/>
      <name val="Arial"/>
      <family val="2"/>
    </font>
    <font>
      <b/>
      <vertAlign val="superscript"/>
      <sz val="10"/>
      <color theme="1"/>
      <name val="Arial"/>
      <family val="2"/>
    </font>
    <font>
      <b/>
      <sz val="16"/>
      <color theme="1"/>
      <name val="Arial"/>
      <family val="2"/>
    </font>
    <font>
      <b/>
      <sz val="12"/>
      <color theme="1"/>
      <name val="Arial"/>
      <family val="2"/>
    </font>
    <font>
      <sz val="10"/>
      <color rgb="FFFF0000"/>
      <name val="Arial"/>
      <family val="2"/>
    </font>
    <font>
      <sz val="12"/>
      <color theme="1"/>
      <name val="Arial"/>
      <family val="2"/>
    </font>
    <font>
      <b/>
      <vertAlign val="subscript"/>
      <sz val="12"/>
      <color theme="1"/>
      <name val="Arial"/>
      <family val="2"/>
    </font>
    <font>
      <b/>
      <vertAlign val="superscript"/>
      <sz val="12"/>
      <color theme="1"/>
      <name val="Arial"/>
      <family val="2"/>
    </font>
    <font>
      <b/>
      <sz val="16"/>
      <color theme="9"/>
      <name val="Arial"/>
      <family val="2"/>
    </font>
    <font>
      <b/>
      <sz val="12"/>
      <color rgb="FF000000"/>
      <name val="Arial"/>
      <family val="2"/>
    </font>
    <font>
      <b/>
      <u val="double"/>
      <sz val="20"/>
      <color theme="9"/>
      <name val="Arial"/>
      <family val="2"/>
    </font>
    <font>
      <b/>
      <u val="double"/>
      <sz val="16"/>
      <color theme="9"/>
      <name val="Arial"/>
      <family val="2"/>
    </font>
    <font>
      <b/>
      <u/>
      <sz val="16"/>
      <color theme="1"/>
      <name val="Arial"/>
      <family val="2"/>
    </font>
    <font>
      <b/>
      <u/>
      <sz val="12"/>
      <color theme="1"/>
      <name val="Arial"/>
      <family val="2"/>
    </font>
    <font>
      <b/>
      <u/>
      <vertAlign val="subscript"/>
      <sz val="12"/>
      <color theme="1"/>
      <name val="Arial"/>
      <family val="2"/>
    </font>
    <font>
      <sz val="10"/>
      <color theme="1"/>
      <name val="Ebrima"/>
    </font>
    <font>
      <vertAlign val="superscript"/>
      <sz val="12"/>
      <color theme="1"/>
      <name val="Arial"/>
      <family val="2"/>
    </font>
    <font>
      <vertAlign val="subscript"/>
      <sz val="12"/>
      <color theme="1"/>
      <name val="Arial"/>
      <family val="2"/>
    </font>
    <font>
      <sz val="14"/>
      <color theme="1"/>
      <name val="Arial"/>
      <family val="2"/>
    </font>
    <font>
      <b/>
      <sz val="14"/>
      <color theme="1"/>
      <name val="Arial"/>
      <family val="2"/>
    </font>
    <font>
      <b/>
      <u/>
      <sz val="14"/>
      <color theme="1"/>
      <name val="Arial"/>
      <family val="2"/>
    </font>
    <font>
      <b/>
      <i/>
      <sz val="12"/>
      <name val="Arial"/>
      <family val="2"/>
    </font>
    <font>
      <b/>
      <i/>
      <sz val="12"/>
      <color theme="1"/>
      <name val="Arial"/>
      <family val="2"/>
    </font>
    <font>
      <u/>
      <sz val="10"/>
      <color theme="10"/>
      <name val="Arial"/>
      <family val="2"/>
    </font>
    <font>
      <u/>
      <sz val="12"/>
      <color theme="10"/>
      <name val="Arial"/>
      <family val="2"/>
    </font>
    <font>
      <b/>
      <u/>
      <sz val="18"/>
      <color theme="1"/>
      <name val="Arial"/>
      <family val="2"/>
    </font>
    <font>
      <b/>
      <u/>
      <sz val="18"/>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bgColor indexed="64"/>
      </patternFill>
    </fill>
    <fill>
      <patternFill patternType="solid">
        <fgColor theme="7"/>
        <bgColor indexed="64"/>
      </patternFill>
    </fill>
    <fill>
      <patternFill patternType="solid">
        <fgColor rgb="FFFF4747"/>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5" fillId="0" borderId="0" applyNumberFormat="0" applyFill="0" applyBorder="0" applyAlignment="0" applyProtection="0"/>
  </cellStyleXfs>
  <cellXfs count="193">
    <xf numFmtId="0" fontId="0" fillId="0" borderId="0" xfId="0"/>
    <xf numFmtId="0" fontId="4" fillId="0" borderId="0" xfId="0" applyFont="1"/>
    <xf numFmtId="0" fontId="6" fillId="0" borderId="0" xfId="0" applyFont="1"/>
    <xf numFmtId="0" fontId="0" fillId="3" borderId="0" xfId="0" applyFill="1"/>
    <xf numFmtId="0" fontId="5" fillId="0" borderId="0" xfId="0" applyFont="1"/>
    <xf numFmtId="0" fontId="0" fillId="3" borderId="0" xfId="0" applyFill="1" applyAlignment="1">
      <alignment wrapText="1"/>
    </xf>
    <xf numFmtId="0" fontId="0" fillId="0" borderId="1" xfId="0" applyBorder="1"/>
    <xf numFmtId="0" fontId="7" fillId="0" borderId="0" xfId="0" applyFont="1"/>
    <xf numFmtId="0" fontId="1" fillId="6" borderId="1" xfId="0" applyFont="1" applyFill="1" applyBorder="1" applyAlignment="1">
      <alignment horizontal="center" vertical="center"/>
    </xf>
    <xf numFmtId="0" fontId="1" fillId="7" borderId="1" xfId="0" applyFont="1" applyFill="1" applyBorder="1"/>
    <xf numFmtId="0" fontId="1" fillId="7" borderId="1" xfId="0" applyFont="1" applyFill="1" applyBorder="1" applyAlignment="1">
      <alignment horizontal="center" vertical="center"/>
    </xf>
    <xf numFmtId="0" fontId="7" fillId="0" borderId="14" xfId="0" applyFont="1" applyBorder="1" applyAlignment="1">
      <alignment horizontal="center" vertical="center"/>
    </xf>
    <xf numFmtId="0" fontId="5" fillId="5" borderId="8"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2" xfId="0" applyFont="1" applyFill="1" applyBorder="1" applyAlignment="1">
      <alignment horizontal="center" vertical="center"/>
    </xf>
    <xf numFmtId="0" fontId="7" fillId="0" borderId="18" xfId="0" applyFont="1" applyBorder="1" applyAlignment="1">
      <alignment horizontal="center" vertical="center"/>
    </xf>
    <xf numFmtId="0" fontId="5" fillId="0" borderId="0" xfId="0" applyFont="1" applyBorder="1" applyAlignment="1"/>
    <xf numFmtId="0" fontId="5" fillId="3" borderId="0" xfId="0" applyFont="1" applyFill="1" applyBorder="1" applyAlignment="1"/>
    <xf numFmtId="0" fontId="7" fillId="4" borderId="14" xfId="0" applyFont="1" applyFill="1" applyBorder="1" applyAlignment="1">
      <alignment horizontal="center" vertical="center"/>
    </xf>
    <xf numFmtId="0" fontId="7" fillId="4" borderId="17" xfId="0" applyFont="1" applyFill="1" applyBorder="1" applyAlignment="1">
      <alignment horizontal="center" vertical="center"/>
    </xf>
    <xf numFmtId="0" fontId="1" fillId="6" borderId="1"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9" xfId="0" applyFont="1" applyFill="1" applyBorder="1" applyAlignment="1">
      <alignment horizontal="center" vertical="center"/>
    </xf>
    <xf numFmtId="0" fontId="7" fillId="3" borderId="0" xfId="0" applyFont="1" applyFill="1" applyBorder="1" applyAlignment="1"/>
    <xf numFmtId="2" fontId="7" fillId="0" borderId="28" xfId="0" applyNumberFormat="1" applyFont="1" applyBorder="1" applyAlignment="1">
      <alignment horizontal="center" vertical="center"/>
    </xf>
    <xf numFmtId="2" fontId="7" fillId="4" borderId="28" xfId="0" applyNumberFormat="1" applyFont="1" applyFill="1" applyBorder="1" applyAlignment="1">
      <alignment horizontal="center" vertical="center"/>
    </xf>
    <xf numFmtId="2" fontId="7" fillId="4" borderId="29" xfId="0" applyNumberFormat="1" applyFont="1" applyFill="1" applyBorder="1" applyAlignment="1">
      <alignment horizontal="center" vertical="center"/>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1" fillId="7" borderId="1" xfId="0" applyFont="1" applyFill="1" applyBorder="1" applyAlignment="1">
      <alignment horizontal="center" vertical="center"/>
    </xf>
    <xf numFmtId="0" fontId="1" fillId="6" borderId="1" xfId="0" applyFont="1" applyFill="1" applyBorder="1" applyAlignment="1">
      <alignment horizontal="center" vertical="center"/>
    </xf>
    <xf numFmtId="0" fontId="7" fillId="3" borderId="0" xfId="0" applyFont="1" applyFill="1"/>
    <xf numFmtId="2" fontId="7" fillId="0" borderId="18" xfId="0" applyNumberFormat="1" applyFont="1" applyBorder="1" applyAlignment="1">
      <alignment horizontal="center" vertical="center"/>
    </xf>
    <xf numFmtId="2" fontId="7" fillId="4" borderId="18" xfId="0" applyNumberFormat="1" applyFont="1" applyFill="1" applyBorder="1" applyAlignment="1">
      <alignment horizontal="center" vertical="center"/>
    </xf>
    <xf numFmtId="2" fontId="7" fillId="4" borderId="19" xfId="0" applyNumberFormat="1" applyFont="1" applyFill="1" applyBorder="1" applyAlignment="1">
      <alignment horizontal="center" vertical="center"/>
    </xf>
    <xf numFmtId="0" fontId="7" fillId="2" borderId="8"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5" fillId="0" borderId="24" xfId="0" applyFont="1" applyBorder="1" applyAlignment="1">
      <alignment horizontal="center"/>
    </xf>
    <xf numFmtId="0" fontId="5" fillId="0" borderId="7" xfId="0" applyFont="1" applyBorder="1" applyAlignment="1">
      <alignment horizontal="center"/>
    </xf>
    <xf numFmtId="0" fontId="7" fillId="3" borderId="0" xfId="0" applyFont="1" applyFill="1" applyAlignment="1">
      <alignment vertical="center"/>
    </xf>
    <xf numFmtId="0" fontId="14" fillId="3" borderId="0" xfId="0" applyFont="1" applyFill="1"/>
    <xf numFmtId="0" fontId="5" fillId="0" borderId="0" xfId="0" applyFont="1" applyAlignment="1">
      <alignment vertical="center"/>
    </xf>
    <xf numFmtId="0" fontId="7" fillId="0" borderId="0" xfId="0" applyFont="1" applyAlignment="1">
      <alignment vertical="center"/>
    </xf>
    <xf numFmtId="0" fontId="7" fillId="3" borderId="0" xfId="0" applyFont="1" applyFill="1" applyAlignment="1">
      <alignment horizontal="left" vertical="center" wrapText="1"/>
    </xf>
    <xf numFmtId="0" fontId="7" fillId="0" borderId="0" xfId="0" applyFont="1" applyAlignment="1"/>
    <xf numFmtId="0" fontId="5" fillId="0" borderId="0" xfId="0" applyFont="1" applyAlignment="1">
      <alignment horizontal="center" textRotation="90" wrapText="1"/>
    </xf>
    <xf numFmtId="0" fontId="1" fillId="7" borderId="1" xfId="0" applyFont="1" applyFill="1" applyBorder="1" applyAlignment="1">
      <alignment horizontal="center" vertical="center"/>
    </xf>
    <xf numFmtId="0" fontId="7" fillId="2" borderId="0" xfId="0" applyFont="1" applyFill="1" applyAlignment="1">
      <alignment vertical="center"/>
    </xf>
    <xf numFmtId="0" fontId="0" fillId="2" borderId="0" xfId="0" applyFill="1"/>
    <xf numFmtId="0" fontId="7" fillId="2" borderId="0" xfId="0" applyFont="1" applyFill="1"/>
    <xf numFmtId="0" fontId="5" fillId="0" borderId="0" xfId="0" applyFont="1" applyAlignment="1">
      <alignment textRotation="90" wrapText="1"/>
    </xf>
    <xf numFmtId="0" fontId="5" fillId="0" borderId="0" xfId="0" applyFont="1" applyAlignment="1">
      <alignment wrapText="1"/>
    </xf>
    <xf numFmtId="0" fontId="17" fillId="0" borderId="0" xfId="0" applyFont="1"/>
    <xf numFmtId="0" fontId="5" fillId="8" borderId="36" xfId="0" applyFont="1" applyFill="1" applyBorder="1" applyAlignment="1">
      <alignment horizontal="center" vertical="center" wrapText="1"/>
    </xf>
    <xf numFmtId="2" fontId="7" fillId="8" borderId="18" xfId="0" applyNumberFormat="1" applyFont="1" applyFill="1" applyBorder="1" applyAlignment="1">
      <alignment horizontal="center" vertical="center"/>
    </xf>
    <xf numFmtId="2" fontId="7" fillId="8" borderId="19" xfId="0" applyNumberFormat="1" applyFont="1" applyFill="1" applyBorder="1" applyAlignment="1">
      <alignment horizontal="center" vertical="center"/>
    </xf>
    <xf numFmtId="0" fontId="5" fillId="8" borderId="36" xfId="0" applyFont="1" applyFill="1" applyBorder="1" applyAlignment="1">
      <alignment horizontal="center" vertical="center" wrapText="1"/>
    </xf>
    <xf numFmtId="0" fontId="18" fillId="0" borderId="0" xfId="0" applyFont="1"/>
    <xf numFmtId="0" fontId="21" fillId="0" borderId="0" xfId="0" applyFont="1"/>
    <xf numFmtId="0" fontId="21" fillId="2" borderId="0" xfId="0" applyFont="1" applyFill="1" applyAlignment="1">
      <alignment vertical="center"/>
    </xf>
    <xf numFmtId="0" fontId="21" fillId="0" borderId="0" xfId="0" applyFont="1" applyAlignment="1">
      <alignment vertical="center"/>
    </xf>
    <xf numFmtId="0" fontId="20" fillId="0" borderId="0" xfId="0" applyFont="1" applyAlignment="1">
      <alignment vertical="center"/>
    </xf>
    <xf numFmtId="0" fontId="11" fillId="0" borderId="8"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xf>
    <xf numFmtId="0" fontId="7" fillId="2" borderId="18" xfId="0" applyFont="1" applyFill="1" applyBorder="1" applyAlignment="1" applyProtection="1">
      <alignment horizontal="center" vertical="center"/>
      <protection locked="0"/>
    </xf>
    <xf numFmtId="0" fontId="7" fillId="2" borderId="0" xfId="0" applyFont="1" applyFill="1" applyAlignment="1">
      <alignment horizontal="left" vertical="center" wrapText="1"/>
    </xf>
    <xf numFmtId="0" fontId="5" fillId="8" borderId="39" xfId="0" applyFont="1" applyFill="1" applyBorder="1" applyAlignment="1">
      <alignment horizontal="center" vertical="center" wrapText="1"/>
    </xf>
    <xf numFmtId="0" fontId="7" fillId="2" borderId="19" xfId="0" applyFont="1" applyFill="1" applyBorder="1" applyAlignment="1" applyProtection="1">
      <alignment horizontal="center" vertical="center"/>
      <protection locked="0"/>
    </xf>
    <xf numFmtId="0" fontId="5" fillId="2" borderId="0" xfId="0" applyFont="1" applyFill="1" applyAlignment="1">
      <alignment vertical="center"/>
    </xf>
    <xf numFmtId="0" fontId="23" fillId="3" borderId="8" xfId="0" applyFont="1" applyFill="1" applyBorder="1" applyAlignment="1" applyProtection="1">
      <alignment horizontal="center" vertical="center"/>
      <protection locked="0"/>
    </xf>
    <xf numFmtId="0" fontId="24" fillId="3" borderId="9" xfId="0" applyFont="1" applyFill="1" applyBorder="1" applyAlignment="1" applyProtection="1">
      <alignment horizontal="center" vertical="center"/>
      <protection locked="0"/>
    </xf>
    <xf numFmtId="0" fontId="24" fillId="3" borderId="18" xfId="0" applyFont="1" applyFill="1" applyBorder="1" applyAlignment="1" applyProtection="1">
      <alignment horizontal="center" vertical="center"/>
      <protection locked="0"/>
    </xf>
    <xf numFmtId="0" fontId="24" fillId="3" borderId="8"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2" fontId="24" fillId="3" borderId="18" xfId="0" applyNumberFormat="1" applyFont="1" applyFill="1" applyBorder="1" applyAlignment="1">
      <alignment horizontal="center" vertical="center"/>
    </xf>
    <xf numFmtId="2" fontId="24" fillId="3" borderId="21" xfId="0" applyNumberFormat="1" applyFont="1" applyFill="1" applyBorder="1" applyAlignment="1">
      <alignment horizontal="center" vertical="center"/>
    </xf>
    <xf numFmtId="2" fontId="24" fillId="3" borderId="40" xfId="0" applyNumberFormat="1" applyFont="1" applyFill="1" applyBorder="1" applyAlignment="1">
      <alignment horizontal="center" vertical="center"/>
    </xf>
    <xf numFmtId="0" fontId="24" fillId="3" borderId="14" xfId="0" applyFont="1" applyFill="1" applyBorder="1" applyAlignment="1">
      <alignment horizontal="center" vertical="center"/>
    </xf>
    <xf numFmtId="2" fontId="7" fillId="2" borderId="21" xfId="0" applyNumberFormat="1" applyFont="1" applyFill="1" applyBorder="1" applyAlignment="1" applyProtection="1">
      <alignment horizontal="center" vertical="center"/>
      <protection locked="0"/>
    </xf>
    <xf numFmtId="2" fontId="7" fillId="2" borderId="33" xfId="0" applyNumberFormat="1" applyFont="1" applyFill="1" applyBorder="1" applyAlignment="1" applyProtection="1">
      <alignment horizontal="center" vertical="center"/>
      <protection locked="0"/>
    </xf>
    <xf numFmtId="1" fontId="24" fillId="3" borderId="8" xfId="0" applyNumberFormat="1" applyFont="1" applyFill="1" applyBorder="1" applyAlignment="1">
      <alignment horizontal="center" vertical="center"/>
    </xf>
    <xf numFmtId="1" fontId="7" fillId="4" borderId="8" xfId="0" applyNumberFormat="1" applyFont="1" applyFill="1" applyBorder="1" applyAlignment="1">
      <alignment horizontal="center" vertical="center"/>
    </xf>
    <xf numFmtId="1" fontId="7" fillId="0" borderId="8" xfId="0" applyNumberFormat="1" applyFont="1" applyBorder="1" applyAlignment="1">
      <alignment horizontal="center" vertical="center"/>
    </xf>
    <xf numFmtId="1" fontId="7" fillId="4" borderId="10" xfId="0" applyNumberFormat="1" applyFont="1" applyFill="1" applyBorder="1" applyAlignment="1">
      <alignment horizontal="center" vertical="center"/>
    </xf>
    <xf numFmtId="1" fontId="24" fillId="3" borderId="1" xfId="0" applyNumberFormat="1" applyFont="1" applyFill="1" applyBorder="1" applyAlignment="1">
      <alignment horizontal="center" vertical="center"/>
    </xf>
    <xf numFmtId="1" fontId="7" fillId="4" borderId="1" xfId="0" applyNumberFormat="1" applyFont="1" applyFill="1" applyBorder="1" applyAlignment="1">
      <alignment horizontal="center" vertical="center"/>
    </xf>
    <xf numFmtId="1" fontId="7" fillId="0" borderId="1" xfId="0" applyNumberFormat="1" applyFont="1" applyBorder="1" applyAlignment="1">
      <alignment horizontal="center" vertical="center"/>
    </xf>
    <xf numFmtId="1" fontId="7" fillId="4" borderId="11" xfId="0" applyNumberFormat="1" applyFont="1" applyFill="1" applyBorder="1" applyAlignment="1">
      <alignment horizontal="center" vertical="center"/>
    </xf>
    <xf numFmtId="1" fontId="24" fillId="3" borderId="9" xfId="0" applyNumberFormat="1" applyFont="1" applyFill="1" applyBorder="1" applyAlignment="1">
      <alignment horizontal="center" vertical="center"/>
    </xf>
    <xf numFmtId="1" fontId="7" fillId="4" borderId="9" xfId="0" applyNumberFormat="1" applyFont="1" applyFill="1" applyBorder="1" applyAlignment="1">
      <alignment horizontal="center" vertical="center"/>
    </xf>
    <xf numFmtId="1" fontId="7" fillId="0" borderId="9" xfId="0" applyNumberFormat="1" applyFont="1" applyBorder="1" applyAlignment="1">
      <alignment horizontal="center" vertical="center"/>
    </xf>
    <xf numFmtId="1" fontId="7" fillId="4" borderId="12" xfId="0" applyNumberFormat="1" applyFont="1" applyFill="1" applyBorder="1" applyAlignment="1">
      <alignment horizontal="center" vertical="center"/>
    </xf>
    <xf numFmtId="1" fontId="24" fillId="3" borderId="2" xfId="0" applyNumberFormat="1" applyFont="1" applyFill="1" applyBorder="1" applyAlignment="1">
      <alignment horizontal="center" vertical="center"/>
    </xf>
    <xf numFmtId="1" fontId="7" fillId="4" borderId="2" xfId="0" applyNumberFormat="1" applyFont="1" applyFill="1" applyBorder="1" applyAlignment="1">
      <alignment horizontal="center" vertical="center"/>
    </xf>
    <xf numFmtId="1" fontId="7" fillId="0" borderId="2" xfId="0" applyNumberFormat="1" applyFont="1" applyBorder="1" applyAlignment="1">
      <alignment horizontal="center" vertical="center"/>
    </xf>
    <xf numFmtId="1" fontId="7" fillId="4" borderId="15" xfId="0" applyNumberFormat="1" applyFont="1" applyFill="1" applyBorder="1" applyAlignment="1">
      <alignment horizontal="center" vertical="center"/>
    </xf>
    <xf numFmtId="1" fontId="7" fillId="3" borderId="8" xfId="0"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1" fontId="7" fillId="3" borderId="9" xfId="0" applyNumberFormat="1" applyFont="1" applyFill="1" applyBorder="1" applyAlignment="1">
      <alignment horizontal="center" vertical="center"/>
    </xf>
    <xf numFmtId="0" fontId="25" fillId="0" borderId="0" xfId="1"/>
    <xf numFmtId="0" fontId="1" fillId="0" borderId="0" xfId="0" applyFont="1"/>
    <xf numFmtId="0" fontId="7" fillId="2" borderId="1"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23" fillId="3" borderId="8" xfId="0" applyFont="1" applyFill="1" applyBorder="1" applyAlignment="1" applyProtection="1">
      <alignment horizontal="center" vertical="center"/>
    </xf>
    <xf numFmtId="0" fontId="24" fillId="3" borderId="9" xfId="0" applyFont="1" applyFill="1" applyBorder="1" applyAlignment="1" applyProtection="1">
      <alignment horizontal="center" vertical="center"/>
    </xf>
    <xf numFmtId="0" fontId="24" fillId="3" borderId="18" xfId="0" applyFont="1" applyFill="1" applyBorder="1" applyAlignment="1" applyProtection="1">
      <alignment horizontal="center" vertical="center"/>
    </xf>
    <xf numFmtId="0" fontId="24" fillId="3" borderId="8" xfId="0" applyFont="1" applyFill="1" applyBorder="1" applyAlignment="1" applyProtection="1">
      <alignment horizontal="center" vertical="center"/>
    </xf>
    <xf numFmtId="0" fontId="24" fillId="3" borderId="1" xfId="0" applyFont="1" applyFill="1" applyBorder="1" applyAlignment="1" applyProtection="1">
      <alignment horizontal="center" vertical="center"/>
    </xf>
    <xf numFmtId="2" fontId="24" fillId="3" borderId="18" xfId="0" applyNumberFormat="1" applyFont="1" applyFill="1" applyBorder="1" applyAlignment="1" applyProtection="1">
      <alignment horizontal="center" vertical="center"/>
    </xf>
    <xf numFmtId="1" fontId="24" fillId="3" borderId="8" xfId="0" applyNumberFormat="1" applyFont="1" applyFill="1" applyBorder="1" applyAlignment="1" applyProtection="1">
      <alignment horizontal="center" vertical="center"/>
    </xf>
    <xf numFmtId="1" fontId="24" fillId="3" borderId="1" xfId="0" applyNumberFormat="1" applyFont="1" applyFill="1" applyBorder="1" applyAlignment="1" applyProtection="1">
      <alignment horizontal="center" vertical="center"/>
    </xf>
    <xf numFmtId="1" fontId="24" fillId="3" borderId="9" xfId="0" applyNumberFormat="1" applyFont="1" applyFill="1" applyBorder="1" applyAlignment="1" applyProtection="1">
      <alignment horizontal="center" vertical="center"/>
    </xf>
    <xf numFmtId="2" fontId="24" fillId="3" borderId="21" xfId="0" applyNumberFormat="1" applyFont="1" applyFill="1" applyBorder="1" applyAlignment="1" applyProtection="1">
      <alignment horizontal="center" vertical="center"/>
    </xf>
    <xf numFmtId="2" fontId="24" fillId="3" borderId="40" xfId="0" applyNumberFormat="1" applyFont="1" applyFill="1" applyBorder="1" applyAlignment="1" applyProtection="1">
      <alignment horizontal="center" vertical="center"/>
    </xf>
    <xf numFmtId="0" fontId="24" fillId="3" borderId="14" xfId="0" applyFont="1" applyFill="1" applyBorder="1" applyAlignment="1" applyProtection="1">
      <alignment horizontal="center" vertical="center"/>
    </xf>
    <xf numFmtId="1" fontId="24" fillId="3" borderId="2" xfId="0" applyNumberFormat="1" applyFont="1" applyFill="1" applyBorder="1" applyAlignment="1" applyProtection="1">
      <alignment horizontal="center" vertical="center"/>
    </xf>
    <xf numFmtId="0" fontId="27" fillId="2" borderId="0" xfId="0" applyFont="1" applyFill="1" applyAlignment="1">
      <alignment vertical="center"/>
    </xf>
    <xf numFmtId="0" fontId="0" fillId="0" borderId="1" xfId="0" applyFill="1" applyBorder="1"/>
    <xf numFmtId="2" fontId="24" fillId="3" borderId="28" xfId="0" applyNumberFormat="1" applyFont="1" applyFill="1" applyBorder="1" applyAlignment="1" applyProtection="1">
      <alignment horizontal="center" vertical="center"/>
    </xf>
    <xf numFmtId="0" fontId="7" fillId="0" borderId="0" xfId="0" applyFont="1" applyAlignment="1">
      <alignment horizontal="left"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3" borderId="28" xfId="0" applyFont="1" applyFill="1" applyBorder="1" applyAlignment="1">
      <alignment horizontal="center" vertical="center"/>
    </xf>
    <xf numFmtId="0" fontId="7" fillId="3" borderId="30"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6" fillId="0" borderId="0" xfId="1" applyFont="1" applyAlignment="1">
      <alignment horizontal="center" vertical="center"/>
    </xf>
    <xf numFmtId="0" fontId="5" fillId="8" borderId="27"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5" fillId="8" borderId="37"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5" fillId="8" borderId="34" xfId="0" applyFont="1" applyFill="1" applyBorder="1" applyAlignment="1">
      <alignment horizontal="center" vertical="center" wrapText="1"/>
    </xf>
    <xf numFmtId="0" fontId="5" fillId="8" borderId="41" xfId="0" applyFont="1" applyFill="1" applyBorder="1" applyAlignment="1">
      <alignment horizontal="center" vertical="center" wrapText="1"/>
    </xf>
    <xf numFmtId="0" fontId="5" fillId="8" borderId="42" xfId="0" applyFont="1" applyFill="1" applyBorder="1" applyAlignment="1">
      <alignment horizontal="center" vertical="center" wrapText="1"/>
    </xf>
    <xf numFmtId="0" fontId="7" fillId="0" borderId="0" xfId="0" applyFont="1" applyAlignment="1">
      <alignment horizontal="center"/>
    </xf>
    <xf numFmtId="0" fontId="5" fillId="6" borderId="6" xfId="0" applyFont="1" applyFill="1" applyBorder="1" applyAlignment="1">
      <alignment horizontal="center" vertical="center" wrapText="1"/>
    </xf>
    <xf numFmtId="0" fontId="5" fillId="6" borderId="8" xfId="0" applyFont="1" applyFill="1" applyBorder="1" applyAlignment="1">
      <alignment horizontal="center" vertical="center"/>
    </xf>
    <xf numFmtId="0" fontId="5" fillId="6" borderId="4"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1" xfId="0" applyFont="1" applyFill="1" applyBorder="1" applyAlignment="1">
      <alignment horizontal="center" vertical="center"/>
    </xf>
    <xf numFmtId="0" fontId="5" fillId="6" borderId="8" xfId="0" applyFont="1" applyFill="1" applyBorder="1" applyAlignment="1">
      <alignment horizontal="center" vertical="center" wrapText="1"/>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5" fillId="8" borderId="35" xfId="0" applyFont="1" applyFill="1" applyBorder="1" applyAlignment="1">
      <alignment horizontal="center" vertical="center" wrapText="1"/>
    </xf>
    <xf numFmtId="0" fontId="5" fillId="8" borderId="3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xf>
    <xf numFmtId="0" fontId="5" fillId="7" borderId="6" xfId="0" applyFont="1" applyFill="1" applyBorder="1" applyAlignment="1">
      <alignment horizontal="center" vertical="center" wrapText="1"/>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22"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8" borderId="38"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 fillId="7" borderId="1" xfId="0" applyFont="1" applyFill="1" applyBorder="1" applyAlignment="1">
      <alignment horizontal="center" vertical="center" wrapText="1"/>
    </xf>
    <xf numFmtId="0" fontId="1" fillId="6" borderId="1" xfId="0" applyFont="1" applyFill="1" applyBorder="1" applyAlignment="1">
      <alignment horizontal="center" vertical="center"/>
    </xf>
  </cellXfs>
  <cellStyles count="2">
    <cellStyle name="Link" xfId="1" builtinId="8"/>
    <cellStyle name="Standard" xfId="0" builtinId="0"/>
  </cellStyles>
  <dxfs count="0"/>
  <tableStyles count="0" defaultTableStyle="TableStyleMedium2" defaultPivotStyle="PivotStyleLight16"/>
  <colors>
    <mruColors>
      <color rgb="FFFF4747"/>
      <color rgb="FFFF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12</xdr:col>
      <xdr:colOff>474453</xdr:colOff>
      <xdr:row>0</xdr:row>
      <xdr:rowOff>125258</xdr:rowOff>
    </xdr:from>
    <xdr:to>
      <xdr:col>14</xdr:col>
      <xdr:colOff>427786</xdr:colOff>
      <xdr:row>4</xdr:row>
      <xdr:rowOff>94112</xdr:rowOff>
    </xdr:to>
    <xdr:pic>
      <xdr:nvPicPr>
        <xdr:cNvPr id="2" name="Grafik 1" descr="C:\Users\muelleranke\AppData\Local\Microsoft\Windows\INetCache\Content.Outlook\JRLLQE7Q\Landeswappen RPT bunt (00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88186" y="125258"/>
          <a:ext cx="1477333" cy="838381"/>
        </a:xfrm>
        <a:prstGeom prst="rect">
          <a:avLst/>
        </a:prstGeom>
        <a:noFill/>
        <a:ln>
          <a:noFill/>
        </a:ln>
      </xdr:spPr>
    </xdr:pic>
    <xdr:clientData/>
  </xdr:twoCellAnchor>
  <xdr:twoCellAnchor>
    <xdr:from>
      <xdr:col>2</xdr:col>
      <xdr:colOff>101600</xdr:colOff>
      <xdr:row>18</xdr:row>
      <xdr:rowOff>93135</xdr:rowOff>
    </xdr:from>
    <xdr:to>
      <xdr:col>6</xdr:col>
      <xdr:colOff>660400</xdr:colOff>
      <xdr:row>18</xdr:row>
      <xdr:rowOff>101600</xdr:rowOff>
    </xdr:to>
    <xdr:cxnSp macro="">
      <xdr:nvCxnSpPr>
        <xdr:cNvPr id="6" name="Gerade Verbindung mit Pfeil 5"/>
        <xdr:cNvCxnSpPr/>
      </xdr:nvCxnSpPr>
      <xdr:spPr>
        <a:xfrm flipV="1">
          <a:off x="4876800" y="5020735"/>
          <a:ext cx="3606800" cy="846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756228</xdr:colOff>
      <xdr:row>15</xdr:row>
      <xdr:rowOff>29009</xdr:rowOff>
    </xdr:from>
    <xdr:to>
      <xdr:col>11</xdr:col>
      <xdr:colOff>0</xdr:colOff>
      <xdr:row>28</xdr:row>
      <xdr:rowOff>103144</xdr:rowOff>
    </xdr:to>
    <xdr:pic>
      <xdr:nvPicPr>
        <xdr:cNvPr id="5" name="Grafik 4"/>
        <xdr:cNvPicPr>
          <a:picLocks noChangeAspect="1"/>
        </xdr:cNvPicPr>
      </xdr:nvPicPr>
      <xdr:blipFill>
        <a:blip xmlns:r="http://schemas.openxmlformats.org/officeDocument/2006/relationships" r:embed="rId2"/>
        <a:stretch>
          <a:fillRect/>
        </a:stretch>
      </xdr:blipFill>
      <xdr:spPr>
        <a:xfrm>
          <a:off x="8578273" y="4381645"/>
          <a:ext cx="3169227" cy="2540628"/>
        </a:xfrm>
        <a:prstGeom prst="rect">
          <a:avLst/>
        </a:prstGeom>
      </xdr:spPr>
    </xdr:pic>
    <xdr:clientData/>
  </xdr:twoCellAnchor>
  <xdr:twoCellAnchor>
    <xdr:from>
      <xdr:col>5</xdr:col>
      <xdr:colOff>16933</xdr:colOff>
      <xdr:row>4</xdr:row>
      <xdr:rowOff>1439333</xdr:rowOff>
    </xdr:from>
    <xdr:to>
      <xdr:col>6</xdr:col>
      <xdr:colOff>736600</xdr:colOff>
      <xdr:row>4</xdr:row>
      <xdr:rowOff>1439334</xdr:rowOff>
    </xdr:to>
    <xdr:cxnSp macro="">
      <xdr:nvCxnSpPr>
        <xdr:cNvPr id="7" name="Gerade Verbindung mit Pfeil 6"/>
        <xdr:cNvCxnSpPr/>
      </xdr:nvCxnSpPr>
      <xdr:spPr>
        <a:xfrm flipV="1">
          <a:off x="7078133" y="2252133"/>
          <a:ext cx="1481667" cy="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127000</xdr:colOff>
      <xdr:row>13</xdr:row>
      <xdr:rowOff>16934</xdr:rowOff>
    </xdr:from>
    <xdr:to>
      <xdr:col>6</xdr:col>
      <xdr:colOff>685800</xdr:colOff>
      <xdr:row>13</xdr:row>
      <xdr:rowOff>25399</xdr:rowOff>
    </xdr:to>
    <xdr:cxnSp macro="">
      <xdr:nvCxnSpPr>
        <xdr:cNvPr id="8" name="Gerade Verbindung mit Pfeil 7"/>
        <xdr:cNvCxnSpPr/>
      </xdr:nvCxnSpPr>
      <xdr:spPr>
        <a:xfrm flipV="1">
          <a:off x="4902200" y="3987801"/>
          <a:ext cx="3606800" cy="846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7</xdr:col>
      <xdr:colOff>958</xdr:colOff>
      <xdr:row>7</xdr:row>
      <xdr:rowOff>39062</xdr:rowOff>
    </xdr:to>
    <xdr:pic>
      <xdr:nvPicPr>
        <xdr:cNvPr id="5" name="Grafik 4" descr="C:\Users\muelleranke\AppData\Local\Microsoft\Windows\INetCache\Content.Outlook\JRLLQE7Q\Landeswappen RPT bunt (00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4825" y="704850"/>
          <a:ext cx="1477333" cy="8370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7</xdr:col>
      <xdr:colOff>958</xdr:colOff>
      <xdr:row>7</xdr:row>
      <xdr:rowOff>36945</xdr:rowOff>
    </xdr:to>
    <xdr:pic>
      <xdr:nvPicPr>
        <xdr:cNvPr id="5" name="Grafik 4" descr="C:\Users\muelleranke\AppData\Local\Microsoft\Windows\INetCache\Content.Outlook\JRLLQE7Q\Landeswappen RPT bunt (00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4825" y="704850"/>
          <a:ext cx="1477333" cy="83704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7</xdr:col>
      <xdr:colOff>958</xdr:colOff>
      <xdr:row>7</xdr:row>
      <xdr:rowOff>36945</xdr:rowOff>
    </xdr:to>
    <xdr:pic>
      <xdr:nvPicPr>
        <xdr:cNvPr id="4" name="Grafik 3" descr="C:\Users\muelleranke\AppData\Local\Microsoft\Windows\INetCache\Content.Outlook\JRLLQE7Q\Landeswappen RPT bunt (00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4825" y="704850"/>
          <a:ext cx="1477333" cy="83704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7</xdr:col>
      <xdr:colOff>958</xdr:colOff>
      <xdr:row>7</xdr:row>
      <xdr:rowOff>36945</xdr:rowOff>
    </xdr:to>
    <xdr:pic>
      <xdr:nvPicPr>
        <xdr:cNvPr id="3" name="Grafik 2" descr="C:\Users\muelleranke\AppData\Local\Microsoft\Windows\INetCache\Content.Outlook\JRLLQE7Q\Landeswappen RPT bunt (00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4825" y="704850"/>
          <a:ext cx="1477333" cy="83704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25</xdr:row>
      <xdr:rowOff>75323</xdr:rowOff>
    </xdr:from>
    <xdr:to>
      <xdr:col>9</xdr:col>
      <xdr:colOff>328006</xdr:colOff>
      <xdr:row>55</xdr:row>
      <xdr:rowOff>88546</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266323"/>
          <a:ext cx="7460326" cy="5042423"/>
        </a:xfrm>
        <a:prstGeom prst="rect">
          <a:avLst/>
        </a:prstGeom>
      </xdr:spPr>
    </xdr:pic>
    <xdr:clientData/>
  </xdr:twoCellAnchor>
  <xdr:twoCellAnchor editAs="oneCell">
    <xdr:from>
      <xdr:col>0</xdr:col>
      <xdr:colOff>58751</xdr:colOff>
      <xdr:row>5</xdr:row>
      <xdr:rowOff>15240</xdr:rowOff>
    </xdr:from>
    <xdr:to>
      <xdr:col>9</xdr:col>
      <xdr:colOff>228711</xdr:colOff>
      <xdr:row>27</xdr:row>
      <xdr:rowOff>35930</xdr:rowOff>
    </xdr:to>
    <xdr:pic>
      <xdr:nvPicPr>
        <xdr:cNvPr id="3" name="Grafik 2"/>
        <xdr:cNvPicPr>
          <a:picLocks noChangeAspect="1"/>
        </xdr:cNvPicPr>
      </xdr:nvPicPr>
      <xdr:blipFill>
        <a:blip xmlns:r="http://schemas.openxmlformats.org/officeDocument/2006/relationships" r:embed="rId2"/>
        <a:stretch>
          <a:fillRect/>
        </a:stretch>
      </xdr:blipFill>
      <xdr:spPr>
        <a:xfrm>
          <a:off x="58751" y="853440"/>
          <a:ext cx="7302280" cy="3708770"/>
        </a:xfrm>
        <a:prstGeom prst="rect">
          <a:avLst/>
        </a:prstGeom>
      </xdr:spPr>
    </xdr:pic>
    <xdr:clientData/>
  </xdr:twoCellAnchor>
  <xdr:twoCellAnchor editAs="oneCell">
    <xdr:from>
      <xdr:col>0</xdr:col>
      <xdr:colOff>99060</xdr:colOff>
      <xdr:row>55</xdr:row>
      <xdr:rowOff>48572</xdr:rowOff>
    </xdr:from>
    <xdr:to>
      <xdr:col>9</xdr:col>
      <xdr:colOff>204209</xdr:colOff>
      <xdr:row>85</xdr:row>
      <xdr:rowOff>95007</xdr:rowOff>
    </xdr:to>
    <xdr:pic>
      <xdr:nvPicPr>
        <xdr:cNvPr id="4" name="Grafik 3"/>
        <xdr:cNvPicPr>
          <a:picLocks noChangeAspect="1"/>
        </xdr:cNvPicPr>
      </xdr:nvPicPr>
      <xdr:blipFill>
        <a:blip xmlns:r="http://schemas.openxmlformats.org/officeDocument/2006/relationships" r:embed="rId3"/>
        <a:stretch>
          <a:fillRect/>
        </a:stretch>
      </xdr:blipFill>
      <xdr:spPr>
        <a:xfrm>
          <a:off x="99060" y="9268772"/>
          <a:ext cx="7237469" cy="507563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tz.landwirtschaft-bw.de/pb/site/pbs-bw-new/get/documents/MLR.LEL/PB5Documents/ltz_ka/Arbeitsfelder/Pflanzenbau/D%C3%BCngung/Entscheidungsb%C3%A4ume/Entscheidungsb%C3%A4ume_Aufzeichnungspflicht/Entscheidungsbaum_Aufzeichnungspflicht.pdf?attachmen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lazbw.landwirtschaft-bw.de/pb/site/pbs-bw-new/get/documents/MLR.LEL/PB5Documents/lazbw_2017/lazbw_gl/Gr%C3%BCnlandwirtschaft_und_Futterbau/Wirtschaftsduenger/Dokumente_Wirtschaftsd%C3%BCnger/Aufzeichnung_D%C3%BCngungsma%C3%9Fnahme_Weide_2021.pdf?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2:P33"/>
  <sheetViews>
    <sheetView showGridLines="0" tabSelected="1" zoomScale="70" zoomScaleNormal="70" workbookViewId="0">
      <selection activeCell="R27" sqref="R27"/>
    </sheetView>
  </sheetViews>
  <sheetFormatPr baseColWidth="10" defaultRowHeight="13.2" x14ac:dyDescent="0.25"/>
  <cols>
    <col min="2" max="2" width="57.44140625" customWidth="1"/>
    <col min="9" max="9" width="12.5546875" customWidth="1"/>
  </cols>
  <sheetData>
    <row r="2" spans="2:16" ht="22.8" x14ac:dyDescent="0.25">
      <c r="B2" s="128" t="s">
        <v>255</v>
      </c>
      <c r="C2" s="56"/>
      <c r="D2" s="56"/>
      <c r="E2" s="56"/>
      <c r="F2" s="56"/>
      <c r="G2" s="56"/>
      <c r="H2" s="56"/>
      <c r="I2" s="56"/>
      <c r="J2" s="56"/>
      <c r="L2" s="52"/>
      <c r="M2" s="52"/>
      <c r="N2" s="52"/>
      <c r="O2" s="52"/>
      <c r="P2" s="52"/>
    </row>
    <row r="3" spans="2:16" ht="15" x14ac:dyDescent="0.25">
      <c r="K3" s="154" t="s">
        <v>254</v>
      </c>
      <c r="L3" s="154"/>
      <c r="M3" s="154"/>
    </row>
    <row r="4" spans="2:16" ht="18" thickBot="1" x14ac:dyDescent="0.3">
      <c r="B4" s="68" t="s">
        <v>222</v>
      </c>
      <c r="C4" s="69"/>
      <c r="D4" s="69"/>
      <c r="E4" s="69"/>
      <c r="F4" s="47"/>
    </row>
    <row r="5" spans="2:16" ht="118.5" customHeight="1" x14ac:dyDescent="0.25">
      <c r="B5" s="131" t="s">
        <v>230</v>
      </c>
      <c r="C5" s="131"/>
      <c r="D5" s="131"/>
      <c r="E5" s="131"/>
      <c r="F5" s="131"/>
      <c r="G5" s="7"/>
      <c r="H5" s="142" t="s">
        <v>223</v>
      </c>
      <c r="I5" s="143"/>
      <c r="J5" s="143"/>
      <c r="K5" s="144"/>
    </row>
    <row r="6" spans="2:16" ht="15.9" customHeight="1" x14ac:dyDescent="0.25">
      <c r="B6" s="50"/>
      <c r="C6" s="49"/>
      <c r="D6" s="49"/>
      <c r="E6" s="49"/>
      <c r="F6" s="49"/>
      <c r="G6" s="47"/>
      <c r="H6" s="140" t="s">
        <v>70</v>
      </c>
      <c r="I6" s="141"/>
      <c r="J6" s="136">
        <v>70</v>
      </c>
      <c r="K6" s="137"/>
    </row>
    <row r="7" spans="2:16" ht="15.9" customHeight="1" x14ac:dyDescent="0.3">
      <c r="B7" s="66" t="s">
        <v>221</v>
      </c>
      <c r="C7" s="49"/>
      <c r="D7" s="49"/>
      <c r="E7" s="49"/>
      <c r="F7" s="49"/>
      <c r="G7" s="49"/>
      <c r="H7" s="140" t="s">
        <v>107</v>
      </c>
      <c r="I7" s="141"/>
      <c r="J7" s="136">
        <v>70</v>
      </c>
      <c r="K7" s="137"/>
    </row>
    <row r="8" spans="2:16" ht="15.9" customHeight="1" x14ac:dyDescent="0.25">
      <c r="B8" s="7" t="s">
        <v>228</v>
      </c>
      <c r="C8" s="49"/>
      <c r="D8" s="49"/>
      <c r="E8" s="49"/>
      <c r="F8" s="49"/>
      <c r="G8" s="49"/>
      <c r="H8" s="140" t="s">
        <v>108</v>
      </c>
      <c r="I8" s="141"/>
      <c r="J8" s="136">
        <v>60</v>
      </c>
      <c r="K8" s="137"/>
    </row>
    <row r="9" spans="2:16" ht="15.9" customHeight="1" x14ac:dyDescent="0.25">
      <c r="B9" s="145" t="s">
        <v>250</v>
      </c>
      <c r="C9" s="145"/>
      <c r="D9" s="145"/>
      <c r="E9" s="145"/>
      <c r="F9" s="145"/>
      <c r="G9" s="49"/>
      <c r="H9" s="132" t="s">
        <v>226</v>
      </c>
      <c r="I9" s="133"/>
      <c r="J9" s="136">
        <v>55</v>
      </c>
      <c r="K9" s="137"/>
    </row>
    <row r="10" spans="2:16" ht="15.9" customHeight="1" thickBot="1" x14ac:dyDescent="0.3">
      <c r="B10" s="67" t="s">
        <v>240</v>
      </c>
      <c r="C10" s="55"/>
      <c r="D10" s="55"/>
      <c r="E10" s="55"/>
      <c r="F10" s="55"/>
      <c r="G10" s="80"/>
      <c r="H10" s="134"/>
      <c r="I10" s="135"/>
      <c r="J10" s="138"/>
      <c r="K10" s="139"/>
    </row>
    <row r="11" spans="2:16" ht="15.9" customHeight="1" x14ac:dyDescent="0.25">
      <c r="B11" s="55" t="s">
        <v>227</v>
      </c>
      <c r="C11" s="55"/>
      <c r="D11" s="55"/>
      <c r="E11" s="55"/>
      <c r="F11" s="55"/>
      <c r="G11" s="55"/>
      <c r="H11" s="146" t="s">
        <v>233</v>
      </c>
      <c r="I11" s="147"/>
      <c r="J11" s="147"/>
      <c r="K11" s="148"/>
    </row>
    <row r="12" spans="2:16" ht="15.9" customHeight="1" thickBot="1" x14ac:dyDescent="0.3">
      <c r="B12" s="55" t="s">
        <v>237</v>
      </c>
      <c r="C12" s="55"/>
      <c r="D12" s="55"/>
      <c r="E12" s="55"/>
      <c r="F12" s="55"/>
      <c r="G12" s="56"/>
      <c r="H12" s="149"/>
      <c r="I12" s="150"/>
      <c r="J12" s="150"/>
      <c r="K12" s="151"/>
    </row>
    <row r="13" spans="2:16" ht="15.9" customHeight="1" thickBot="1" x14ac:dyDescent="0.3">
      <c r="B13" s="55" t="s">
        <v>248</v>
      </c>
      <c r="C13" s="55"/>
      <c r="D13" s="55"/>
      <c r="E13" s="77"/>
      <c r="F13" s="77"/>
      <c r="G13" s="55"/>
      <c r="H13" s="146" t="s">
        <v>225</v>
      </c>
      <c r="I13" s="148"/>
      <c r="J13" s="152" t="s">
        <v>231</v>
      </c>
      <c r="K13" s="153"/>
    </row>
    <row r="14" spans="2:16" ht="15.9" customHeight="1" thickBot="1" x14ac:dyDescent="0.3">
      <c r="B14" s="3" t="s">
        <v>99</v>
      </c>
      <c r="C14" s="47"/>
      <c r="D14" s="47"/>
      <c r="E14" s="47"/>
      <c r="F14" s="47"/>
      <c r="G14" s="47"/>
      <c r="H14" s="149"/>
      <c r="I14" s="151"/>
      <c r="J14" s="152" t="s">
        <v>247</v>
      </c>
      <c r="K14" s="153"/>
    </row>
    <row r="15" spans="2:16" ht="15.9" customHeight="1" x14ac:dyDescent="0.4">
      <c r="B15" s="48" t="s">
        <v>4</v>
      </c>
      <c r="C15" s="3"/>
      <c r="D15" s="3"/>
      <c r="E15" s="3"/>
      <c r="F15" s="3"/>
      <c r="G15" s="51"/>
      <c r="J15" s="3"/>
      <c r="K15" s="3"/>
    </row>
    <row r="16" spans="2:16" ht="15.9" customHeight="1" x14ac:dyDescent="0.25">
      <c r="B16" s="57" t="s">
        <v>103</v>
      </c>
      <c r="C16" s="3"/>
      <c r="G16" s="47"/>
      <c r="J16" s="3"/>
      <c r="K16" s="5"/>
    </row>
    <row r="17" spans="2:13" ht="15.9" customHeight="1" x14ac:dyDescent="0.25">
      <c r="B17" s="33" t="s">
        <v>94</v>
      </c>
      <c r="C17" s="3"/>
      <c r="G17" s="3"/>
      <c r="K17" s="5"/>
    </row>
    <row r="18" spans="2:13" ht="15.9" customHeight="1" x14ac:dyDescent="0.25">
      <c r="B18" s="33" t="s">
        <v>95</v>
      </c>
      <c r="K18" s="3"/>
      <c r="L18" s="3"/>
    </row>
    <row r="19" spans="2:13" ht="15.9" customHeight="1" x14ac:dyDescent="0.3">
      <c r="B19" s="57" t="s">
        <v>229</v>
      </c>
      <c r="K19" s="3"/>
      <c r="L19" s="5"/>
    </row>
    <row r="20" spans="2:13" ht="15.9" customHeight="1" x14ac:dyDescent="0.25">
      <c r="B20" s="33" t="s">
        <v>98</v>
      </c>
      <c r="K20" s="3"/>
      <c r="L20" s="5"/>
    </row>
    <row r="21" spans="2:13" ht="15.9" customHeight="1" x14ac:dyDescent="0.25">
      <c r="B21" s="57" t="s">
        <v>242</v>
      </c>
      <c r="C21" s="56"/>
      <c r="D21" s="56"/>
      <c r="E21" s="56"/>
      <c r="K21" s="3"/>
      <c r="L21" s="3"/>
    </row>
    <row r="22" spans="2:13" ht="15.9" customHeight="1" x14ac:dyDescent="0.25">
      <c r="B22" s="33" t="s">
        <v>241</v>
      </c>
      <c r="K22" s="3"/>
      <c r="L22" s="3"/>
    </row>
    <row r="23" spans="2:13" x14ac:dyDescent="0.25">
      <c r="K23" s="3"/>
      <c r="L23" s="3"/>
    </row>
    <row r="24" spans="2:13" ht="12.6" customHeight="1" x14ac:dyDescent="0.25">
      <c r="K24" s="3"/>
      <c r="L24" s="3"/>
    </row>
    <row r="25" spans="2:13" x14ac:dyDescent="0.25">
      <c r="K25" s="3"/>
      <c r="L25" s="3"/>
      <c r="M25" s="3"/>
    </row>
    <row r="26" spans="2:13" x14ac:dyDescent="0.25">
      <c r="K26" s="3"/>
      <c r="L26" s="3"/>
    </row>
    <row r="27" spans="2:13" ht="17.399999999999999" customHeight="1" x14ac:dyDescent="0.25">
      <c r="K27" s="3"/>
      <c r="L27" s="3"/>
    </row>
    <row r="28" spans="2:13" x14ac:dyDescent="0.25">
      <c r="K28" s="3"/>
      <c r="L28" s="3"/>
    </row>
    <row r="29" spans="2:13" x14ac:dyDescent="0.25">
      <c r="L29" s="3"/>
    </row>
    <row r="30" spans="2:13" x14ac:dyDescent="0.25">
      <c r="L30" s="3"/>
    </row>
    <row r="31" spans="2:13" x14ac:dyDescent="0.25">
      <c r="L31" s="3"/>
    </row>
    <row r="33" ht="26.1" customHeight="1" x14ac:dyDescent="0.25"/>
  </sheetData>
  <sheetProtection algorithmName="SHA-512" hashValue="6H4Eahc5cr5wNdu3H55uSkY/Eil2Puhqdj+C9TNr+71+E1ZKoM9rD2tr5SntKtE47UR9gR7T9FMBQHRBfBPlxQ==" saltValue="YtPZG3MNQ3XXPNRqdbzwNQ==" spinCount="100000" sheet="1" objects="1" scenarios="1"/>
  <mergeCells count="16">
    <mergeCell ref="H11:K12"/>
    <mergeCell ref="J13:K13"/>
    <mergeCell ref="J14:K14"/>
    <mergeCell ref="H13:I14"/>
    <mergeCell ref="K3:M3"/>
    <mergeCell ref="B5:F5"/>
    <mergeCell ref="H9:I10"/>
    <mergeCell ref="J6:K6"/>
    <mergeCell ref="J7:K7"/>
    <mergeCell ref="J8:K8"/>
    <mergeCell ref="J9:K10"/>
    <mergeCell ref="H6:I6"/>
    <mergeCell ref="H7:I7"/>
    <mergeCell ref="H8:I8"/>
    <mergeCell ref="H5:K5"/>
    <mergeCell ref="B9:F9"/>
  </mergeCells>
  <hyperlinks>
    <hyperlink ref="B9" r:id="rId1"/>
  </hyperlinks>
  <pageMargins left="0.25" right="0.25"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S28"/>
  <sheetViews>
    <sheetView showGridLines="0" zoomScale="80" zoomScaleNormal="80" workbookViewId="0">
      <selection activeCell="B3" sqref="B3:D3"/>
    </sheetView>
  </sheetViews>
  <sheetFormatPr baseColWidth="10" defaultRowHeight="13.2" x14ac:dyDescent="0.25"/>
  <cols>
    <col min="1" max="1" width="38.6640625" customWidth="1"/>
    <col min="2" max="2" width="8" bestFit="1" customWidth="1"/>
    <col min="3" max="3" width="51.5546875" customWidth="1"/>
    <col min="4" max="4" width="10.88671875" customWidth="1"/>
    <col min="5" max="5" width="12.6640625" bestFit="1" customWidth="1"/>
    <col min="6" max="6" width="11" bestFit="1" customWidth="1"/>
    <col min="7" max="7" width="10.5546875" customWidth="1"/>
    <col min="8" max="8" width="8.5546875" customWidth="1"/>
    <col min="9" max="10" width="6.5546875" customWidth="1"/>
    <col min="11" max="11" width="10.6640625" customWidth="1"/>
    <col min="12" max="12" width="11.6640625" customWidth="1"/>
    <col min="13" max="13" width="17" bestFit="1" customWidth="1"/>
    <col min="14" max="19" width="8.6640625" customWidth="1"/>
  </cols>
  <sheetData>
    <row r="1" spans="1:19" ht="12.6" customHeight="1" x14ac:dyDescent="0.25"/>
    <row r="2" spans="1:19" ht="24.9" customHeight="1" thickBot="1" x14ac:dyDescent="0.45">
      <c r="A2" s="1" t="s">
        <v>104</v>
      </c>
      <c r="L2" s="59"/>
    </row>
    <row r="3" spans="1:19" ht="15.6" customHeight="1" x14ac:dyDescent="0.3">
      <c r="A3" s="71" t="s">
        <v>1</v>
      </c>
      <c r="B3" s="162"/>
      <c r="C3" s="162"/>
      <c r="D3" s="163"/>
      <c r="K3" s="59"/>
      <c r="L3" s="59"/>
    </row>
    <row r="4" spans="1:19" ht="15.6" customHeight="1" x14ac:dyDescent="0.3">
      <c r="A4" s="72" t="s">
        <v>2</v>
      </c>
      <c r="B4" s="164"/>
      <c r="C4" s="164"/>
      <c r="D4" s="165"/>
      <c r="K4" s="59"/>
      <c r="L4" s="59"/>
    </row>
    <row r="5" spans="1:19" ht="15.6" customHeight="1" x14ac:dyDescent="0.35">
      <c r="A5" s="70" t="s">
        <v>3</v>
      </c>
      <c r="B5" s="164"/>
      <c r="C5" s="164"/>
      <c r="D5" s="165"/>
      <c r="E5" s="17"/>
      <c r="F5" s="17"/>
      <c r="K5" s="59"/>
      <c r="L5" s="59"/>
      <c r="N5" s="60"/>
    </row>
    <row r="6" spans="1:19" ht="15.6" customHeight="1" thickBot="1" x14ac:dyDescent="0.35">
      <c r="A6" s="72" t="s">
        <v>100</v>
      </c>
      <c r="B6" s="166"/>
      <c r="C6" s="167"/>
      <c r="D6" s="168"/>
      <c r="E6" s="25"/>
      <c r="F6" s="25"/>
      <c r="K6" s="59"/>
      <c r="L6" s="59"/>
    </row>
    <row r="7" spans="1:19" ht="15.6" customHeight="1" thickBot="1" x14ac:dyDescent="0.35">
      <c r="A7" s="73" t="s">
        <v>14</v>
      </c>
      <c r="B7" s="169"/>
      <c r="C7" s="170"/>
      <c r="D7" s="171"/>
      <c r="E7" s="25"/>
      <c r="F7" s="25"/>
      <c r="G7" s="18"/>
      <c r="H7" s="18"/>
      <c r="I7" s="4"/>
      <c r="K7" s="146" t="s">
        <v>233</v>
      </c>
      <c r="L7" s="148"/>
      <c r="M7" s="18"/>
    </row>
    <row r="8" spans="1:19" ht="15" customHeight="1" x14ac:dyDescent="0.3">
      <c r="C8" s="18"/>
      <c r="D8" s="18"/>
      <c r="E8" s="18"/>
      <c r="F8" s="18"/>
      <c r="G8" s="18"/>
      <c r="H8" s="18"/>
      <c r="I8" s="18"/>
      <c r="J8" s="18"/>
      <c r="K8" s="172"/>
      <c r="L8" s="173"/>
      <c r="M8" s="18"/>
    </row>
    <row r="9" spans="1:19" ht="12.75" customHeight="1" x14ac:dyDescent="0.3">
      <c r="A9" s="4" t="s">
        <v>102</v>
      </c>
      <c r="D9" s="7"/>
      <c r="E9" s="7"/>
      <c r="F9" s="7"/>
      <c r="G9" s="7"/>
      <c r="H9" s="7"/>
      <c r="I9" s="7"/>
      <c r="J9" s="7"/>
      <c r="K9" s="172"/>
      <c r="L9" s="173"/>
      <c r="M9" s="7"/>
      <c r="N9" s="7"/>
      <c r="O9" s="7"/>
      <c r="P9" s="7"/>
      <c r="Q9" s="7"/>
      <c r="R9" s="7"/>
      <c r="S9" s="7"/>
    </row>
    <row r="10" spans="1:19" ht="15" customHeight="1" thickBot="1" x14ac:dyDescent="0.3">
      <c r="C10" s="7"/>
      <c r="D10" s="7"/>
      <c r="E10" s="7"/>
      <c r="F10" s="7"/>
      <c r="G10" s="7"/>
      <c r="H10" s="7"/>
      <c r="I10" s="7"/>
      <c r="J10" s="7"/>
      <c r="K10" s="149"/>
      <c r="L10" s="151"/>
      <c r="M10" s="7"/>
      <c r="N10" s="7"/>
      <c r="O10" s="7"/>
      <c r="P10" s="7"/>
      <c r="Q10" s="7"/>
      <c r="R10" s="7"/>
      <c r="S10" s="7"/>
    </row>
    <row r="11" spans="1:19" ht="45" customHeight="1" thickBot="1" x14ac:dyDescent="0.3">
      <c r="A11" s="155" t="s">
        <v>89</v>
      </c>
      <c r="B11" s="157" t="s">
        <v>90</v>
      </c>
      <c r="C11" s="159" t="s">
        <v>87</v>
      </c>
      <c r="D11" s="155" t="s">
        <v>97</v>
      </c>
      <c r="E11" s="177" t="s">
        <v>13</v>
      </c>
      <c r="F11" s="157" t="s">
        <v>93</v>
      </c>
      <c r="G11" s="179" t="s">
        <v>253</v>
      </c>
      <c r="H11" s="181" t="s">
        <v>92</v>
      </c>
      <c r="I11" s="182"/>
      <c r="J11" s="183"/>
      <c r="K11" s="187" t="s">
        <v>225</v>
      </c>
      <c r="L11" s="61" t="s">
        <v>232</v>
      </c>
      <c r="M11" s="184" t="s">
        <v>91</v>
      </c>
      <c r="N11" s="174" t="s">
        <v>101</v>
      </c>
      <c r="O11" s="175"/>
      <c r="P11" s="186"/>
      <c r="Q11" s="174" t="s">
        <v>18</v>
      </c>
      <c r="R11" s="175"/>
      <c r="S11" s="176"/>
    </row>
    <row r="12" spans="1:19" ht="33" customHeight="1" thickBot="1" x14ac:dyDescent="0.3">
      <c r="A12" s="156"/>
      <c r="B12" s="158"/>
      <c r="C12" s="160"/>
      <c r="D12" s="161"/>
      <c r="E12" s="178"/>
      <c r="F12" s="158"/>
      <c r="G12" s="180"/>
      <c r="H12" s="22" t="s">
        <v>224</v>
      </c>
      <c r="I12" s="23" t="s">
        <v>16</v>
      </c>
      <c r="J12" s="24" t="s">
        <v>17</v>
      </c>
      <c r="K12" s="188"/>
      <c r="L12" s="78" t="s">
        <v>247</v>
      </c>
      <c r="M12" s="185"/>
      <c r="N12" s="12" t="s">
        <v>220</v>
      </c>
      <c r="O12" s="13" t="s">
        <v>16</v>
      </c>
      <c r="P12" s="15" t="s">
        <v>17</v>
      </c>
      <c r="Q12" s="12" t="s">
        <v>220</v>
      </c>
      <c r="R12" s="13" t="s">
        <v>16</v>
      </c>
      <c r="S12" s="14" t="s">
        <v>17</v>
      </c>
    </row>
    <row r="13" spans="1:19" ht="15.6" x14ac:dyDescent="0.25">
      <c r="A13" s="115" t="s">
        <v>249</v>
      </c>
      <c r="B13" s="116">
        <v>3</v>
      </c>
      <c r="C13" s="117" t="s">
        <v>20</v>
      </c>
      <c r="D13" s="118">
        <v>20</v>
      </c>
      <c r="E13" s="119">
        <v>180</v>
      </c>
      <c r="F13" s="116">
        <v>12</v>
      </c>
      <c r="G13" s="120">
        <f>E13*F13/8760</f>
        <v>0.24657534246575341</v>
      </c>
      <c r="H13" s="121">
        <f>VLOOKUP(C13,'Datenquellen '!$B$8:$E$68,2,FALSE)</f>
        <v>43</v>
      </c>
      <c r="I13" s="122">
        <f>VLOOKUP(C13,'Datenquellen '!$B$8:$E$68,3,FALSE)</f>
        <v>12.6</v>
      </c>
      <c r="J13" s="123">
        <f>VLOOKUP(C13,'Datenquellen '!$B$8:$E$68,4,FALSE)</f>
        <v>52.8</v>
      </c>
      <c r="K13" s="124">
        <f>IFERROR(((D13*G13*H13)/B13),0)</f>
        <v>70.68493150684931</v>
      </c>
      <c r="L13" s="125" t="s">
        <v>245</v>
      </c>
      <c r="M13" s="126">
        <v>0.7</v>
      </c>
      <c r="N13" s="121">
        <f t="shared" ref="N13:N24" si="0">D13*G13*H13*M13</f>
        <v>148.43835616438355</v>
      </c>
      <c r="O13" s="122">
        <f t="shared" ref="O13:O24" si="1">D13*G13*I13</f>
        <v>62.136986301369866</v>
      </c>
      <c r="P13" s="127">
        <f t="shared" ref="P13:P24" si="2">D13*G13*J13</f>
        <v>260.38356164383561</v>
      </c>
      <c r="Q13" s="121">
        <f t="shared" ref="Q13:Q24" si="3">IFERROR(N13/B13,0)</f>
        <v>49.479452054794514</v>
      </c>
      <c r="R13" s="122">
        <f t="shared" ref="R13:R24" si="4">IFERROR(O13/B13,0)</f>
        <v>20.712328767123289</v>
      </c>
      <c r="S13" s="123">
        <f t="shared" ref="S13:S24" si="5">IFERROR(P13/B13,0)</f>
        <v>86.794520547945197</v>
      </c>
    </row>
    <row r="14" spans="1:19" ht="15" x14ac:dyDescent="0.25">
      <c r="A14" s="37"/>
      <c r="B14" s="114">
        <v>0</v>
      </c>
      <c r="C14" s="76" t="s">
        <v>88</v>
      </c>
      <c r="D14" s="37"/>
      <c r="E14" s="113"/>
      <c r="F14" s="114"/>
      <c r="G14" s="35">
        <f t="shared" ref="G14:G24" si="6">E14*F14/8760</f>
        <v>0</v>
      </c>
      <c r="H14" s="93">
        <f>VLOOKUP(C14,'Datenquellen '!$B$8:$E$68,2,FALSE)</f>
        <v>0</v>
      </c>
      <c r="I14" s="97">
        <f>VLOOKUP(C14,'Datenquellen '!$B$8:$E$68,3,FALSE)</f>
        <v>0</v>
      </c>
      <c r="J14" s="101">
        <f>VLOOKUP(C14,'Datenquellen '!$B$8:$E$68,4,FALSE)</f>
        <v>0</v>
      </c>
      <c r="K14" s="62">
        <f t="shared" ref="K14:K24" si="7">IFERROR(((D14*G14*H14)/B14),0)</f>
        <v>0</v>
      </c>
      <c r="L14" s="90" t="s">
        <v>246</v>
      </c>
      <c r="M14" s="19">
        <v>0.7</v>
      </c>
      <c r="N14" s="93">
        <f t="shared" si="0"/>
        <v>0</v>
      </c>
      <c r="O14" s="97">
        <f t="shared" si="1"/>
        <v>0</v>
      </c>
      <c r="P14" s="105">
        <f t="shared" si="2"/>
        <v>0</v>
      </c>
      <c r="Q14" s="93">
        <f t="shared" si="3"/>
        <v>0</v>
      </c>
      <c r="R14" s="97">
        <f t="shared" si="4"/>
        <v>0</v>
      </c>
      <c r="S14" s="101">
        <f t="shared" si="5"/>
        <v>0</v>
      </c>
    </row>
    <row r="15" spans="1:19" ht="15" x14ac:dyDescent="0.25">
      <c r="A15" s="37"/>
      <c r="B15" s="114">
        <v>0</v>
      </c>
      <c r="C15" s="76" t="s">
        <v>88</v>
      </c>
      <c r="D15" s="37"/>
      <c r="E15" s="113"/>
      <c r="F15" s="114"/>
      <c r="G15" s="34">
        <f t="shared" si="6"/>
        <v>0</v>
      </c>
      <c r="H15" s="94">
        <f>VLOOKUP(C15,'Datenquellen '!$B$8:$E$68,2,FALSE)</f>
        <v>0</v>
      </c>
      <c r="I15" s="98">
        <f>VLOOKUP(C15,'Datenquellen '!$B$8:$E$68,3,FALSE)</f>
        <v>0</v>
      </c>
      <c r="J15" s="102">
        <f>VLOOKUP(C15,'Datenquellen '!$B$8:$E$68,4,FALSE)</f>
        <v>0</v>
      </c>
      <c r="K15" s="34">
        <f t="shared" si="7"/>
        <v>0</v>
      </c>
      <c r="L15" s="90" t="s">
        <v>246</v>
      </c>
      <c r="M15" s="11">
        <v>0.7</v>
      </c>
      <c r="N15" s="94">
        <f t="shared" si="0"/>
        <v>0</v>
      </c>
      <c r="O15" s="98">
        <f t="shared" si="1"/>
        <v>0</v>
      </c>
      <c r="P15" s="106">
        <f t="shared" si="2"/>
        <v>0</v>
      </c>
      <c r="Q15" s="108">
        <f t="shared" si="3"/>
        <v>0</v>
      </c>
      <c r="R15" s="109">
        <f t="shared" si="4"/>
        <v>0</v>
      </c>
      <c r="S15" s="110">
        <f t="shared" si="5"/>
        <v>0</v>
      </c>
    </row>
    <row r="16" spans="1:19" ht="15" x14ac:dyDescent="0.25">
      <c r="A16" s="37"/>
      <c r="B16" s="114">
        <v>0</v>
      </c>
      <c r="C16" s="76" t="s">
        <v>88</v>
      </c>
      <c r="D16" s="37"/>
      <c r="E16" s="113"/>
      <c r="F16" s="114"/>
      <c r="G16" s="35">
        <f t="shared" si="6"/>
        <v>0</v>
      </c>
      <c r="H16" s="93">
        <f>VLOOKUP(C16,'Datenquellen '!$B$8:$E$68,2,FALSE)</f>
        <v>0</v>
      </c>
      <c r="I16" s="97">
        <f>VLOOKUP(C16,'Datenquellen '!$B$8:$E$68,3,FALSE)</f>
        <v>0</v>
      </c>
      <c r="J16" s="101">
        <f>VLOOKUP(C16,'Datenquellen '!$B$8:$E$68,4,FALSE)</f>
        <v>0</v>
      </c>
      <c r="K16" s="62">
        <f t="shared" si="7"/>
        <v>0</v>
      </c>
      <c r="L16" s="90" t="s">
        <v>246</v>
      </c>
      <c r="M16" s="19">
        <v>0.7</v>
      </c>
      <c r="N16" s="93">
        <f t="shared" si="0"/>
        <v>0</v>
      </c>
      <c r="O16" s="97">
        <f t="shared" si="1"/>
        <v>0</v>
      </c>
      <c r="P16" s="105">
        <f t="shared" si="2"/>
        <v>0</v>
      </c>
      <c r="Q16" s="93">
        <f t="shared" si="3"/>
        <v>0</v>
      </c>
      <c r="R16" s="97">
        <f t="shared" si="4"/>
        <v>0</v>
      </c>
      <c r="S16" s="101">
        <f t="shared" si="5"/>
        <v>0</v>
      </c>
    </row>
    <row r="17" spans="1:19" ht="15" x14ac:dyDescent="0.25">
      <c r="A17" s="37"/>
      <c r="B17" s="114">
        <v>0</v>
      </c>
      <c r="C17" s="76" t="s">
        <v>88</v>
      </c>
      <c r="D17" s="37"/>
      <c r="E17" s="113"/>
      <c r="F17" s="114"/>
      <c r="G17" s="34">
        <f t="shared" si="6"/>
        <v>0</v>
      </c>
      <c r="H17" s="94">
        <f>VLOOKUP(C17,'Datenquellen '!$B$8:$E$68,2,FALSE)</f>
        <v>0</v>
      </c>
      <c r="I17" s="98">
        <f>VLOOKUP(C17,'Datenquellen '!$B$8:$E$68,3,FALSE)</f>
        <v>0</v>
      </c>
      <c r="J17" s="102">
        <f>VLOOKUP(C17,'Datenquellen '!$B$8:$E$68,4,FALSE)</f>
        <v>0</v>
      </c>
      <c r="K17" s="34">
        <f t="shared" si="7"/>
        <v>0</v>
      </c>
      <c r="L17" s="90" t="s">
        <v>246</v>
      </c>
      <c r="M17" s="11">
        <v>0.7</v>
      </c>
      <c r="N17" s="94">
        <f t="shared" si="0"/>
        <v>0</v>
      </c>
      <c r="O17" s="98">
        <f t="shared" si="1"/>
        <v>0</v>
      </c>
      <c r="P17" s="106">
        <f t="shared" si="2"/>
        <v>0</v>
      </c>
      <c r="Q17" s="108">
        <f t="shared" si="3"/>
        <v>0</v>
      </c>
      <c r="R17" s="109">
        <f t="shared" si="4"/>
        <v>0</v>
      </c>
      <c r="S17" s="110">
        <f t="shared" si="5"/>
        <v>0</v>
      </c>
    </row>
    <row r="18" spans="1:19" ht="15" x14ac:dyDescent="0.25">
      <c r="A18" s="37"/>
      <c r="B18" s="114">
        <v>0</v>
      </c>
      <c r="C18" s="76" t="s">
        <v>88</v>
      </c>
      <c r="D18" s="37"/>
      <c r="E18" s="113"/>
      <c r="F18" s="114"/>
      <c r="G18" s="35">
        <f t="shared" si="6"/>
        <v>0</v>
      </c>
      <c r="H18" s="93">
        <f>VLOOKUP(C18,'Datenquellen '!$B$8:$E$68,2,FALSE)</f>
        <v>0</v>
      </c>
      <c r="I18" s="97">
        <f>VLOOKUP(C18,'Datenquellen '!$B$8:$E$68,3,FALSE)</f>
        <v>0</v>
      </c>
      <c r="J18" s="101">
        <f>VLOOKUP(C18,'Datenquellen '!$B$8:$E$68,4,FALSE)</f>
        <v>0</v>
      </c>
      <c r="K18" s="62">
        <f t="shared" si="7"/>
        <v>0</v>
      </c>
      <c r="L18" s="90" t="s">
        <v>246</v>
      </c>
      <c r="M18" s="19">
        <v>0.7</v>
      </c>
      <c r="N18" s="93">
        <f t="shared" si="0"/>
        <v>0</v>
      </c>
      <c r="O18" s="97">
        <f t="shared" si="1"/>
        <v>0</v>
      </c>
      <c r="P18" s="105">
        <f t="shared" si="2"/>
        <v>0</v>
      </c>
      <c r="Q18" s="93">
        <f t="shared" si="3"/>
        <v>0</v>
      </c>
      <c r="R18" s="97">
        <f t="shared" si="4"/>
        <v>0</v>
      </c>
      <c r="S18" s="101">
        <f t="shared" si="5"/>
        <v>0</v>
      </c>
    </row>
    <row r="19" spans="1:19" ht="15" x14ac:dyDescent="0.25">
      <c r="A19" s="37"/>
      <c r="B19" s="114">
        <v>0</v>
      </c>
      <c r="C19" s="76" t="s">
        <v>88</v>
      </c>
      <c r="D19" s="37"/>
      <c r="E19" s="113"/>
      <c r="F19" s="114"/>
      <c r="G19" s="34">
        <f t="shared" si="6"/>
        <v>0</v>
      </c>
      <c r="H19" s="94">
        <f>VLOOKUP(C19,'Datenquellen '!$B$8:$E$68,2,FALSE)</f>
        <v>0</v>
      </c>
      <c r="I19" s="98">
        <f>VLOOKUP(C19,'Datenquellen '!$B$8:$E$68,3,FALSE)</f>
        <v>0</v>
      </c>
      <c r="J19" s="102">
        <f>VLOOKUP(C19,'Datenquellen '!$B$8:$E$68,4,FALSE)</f>
        <v>0</v>
      </c>
      <c r="K19" s="34">
        <f t="shared" si="7"/>
        <v>0</v>
      </c>
      <c r="L19" s="90" t="s">
        <v>246</v>
      </c>
      <c r="M19" s="11">
        <v>0.7</v>
      </c>
      <c r="N19" s="94">
        <f t="shared" si="0"/>
        <v>0</v>
      </c>
      <c r="O19" s="98">
        <f t="shared" si="1"/>
        <v>0</v>
      </c>
      <c r="P19" s="106">
        <f t="shared" si="2"/>
        <v>0</v>
      </c>
      <c r="Q19" s="108">
        <f t="shared" si="3"/>
        <v>0</v>
      </c>
      <c r="R19" s="109">
        <f t="shared" si="4"/>
        <v>0</v>
      </c>
      <c r="S19" s="110">
        <f t="shared" si="5"/>
        <v>0</v>
      </c>
    </row>
    <row r="20" spans="1:19" ht="15" x14ac:dyDescent="0.25">
      <c r="A20" s="37"/>
      <c r="B20" s="114">
        <v>0</v>
      </c>
      <c r="C20" s="76" t="s">
        <v>88</v>
      </c>
      <c r="D20" s="37"/>
      <c r="E20" s="113"/>
      <c r="F20" s="114"/>
      <c r="G20" s="35">
        <f t="shared" si="6"/>
        <v>0</v>
      </c>
      <c r="H20" s="93">
        <f>VLOOKUP(C20,'Datenquellen '!$B$8:$E$68,2,FALSE)</f>
        <v>0</v>
      </c>
      <c r="I20" s="97">
        <f>VLOOKUP(C20,'Datenquellen '!$B$8:$E$68,3,FALSE)</f>
        <v>0</v>
      </c>
      <c r="J20" s="101">
        <f>VLOOKUP(C20,'Datenquellen '!$B$8:$E$68,4,FALSE)</f>
        <v>0</v>
      </c>
      <c r="K20" s="62">
        <f t="shared" si="7"/>
        <v>0</v>
      </c>
      <c r="L20" s="90" t="s">
        <v>246</v>
      </c>
      <c r="M20" s="19">
        <v>0.7</v>
      </c>
      <c r="N20" s="93">
        <f t="shared" si="0"/>
        <v>0</v>
      </c>
      <c r="O20" s="97">
        <f t="shared" si="1"/>
        <v>0</v>
      </c>
      <c r="P20" s="105">
        <f t="shared" si="2"/>
        <v>0</v>
      </c>
      <c r="Q20" s="93">
        <f t="shared" si="3"/>
        <v>0</v>
      </c>
      <c r="R20" s="97">
        <f t="shared" si="4"/>
        <v>0</v>
      </c>
      <c r="S20" s="101">
        <f t="shared" si="5"/>
        <v>0</v>
      </c>
    </row>
    <row r="21" spans="1:19" ht="15" x14ac:dyDescent="0.25">
      <c r="A21" s="37"/>
      <c r="B21" s="114">
        <v>0</v>
      </c>
      <c r="C21" s="76" t="s">
        <v>88</v>
      </c>
      <c r="D21" s="37"/>
      <c r="E21" s="113"/>
      <c r="F21" s="114"/>
      <c r="G21" s="34">
        <f t="shared" si="6"/>
        <v>0</v>
      </c>
      <c r="H21" s="94">
        <f>VLOOKUP(C21,'Datenquellen '!$B$8:$E$68,2,FALSE)</f>
        <v>0</v>
      </c>
      <c r="I21" s="98">
        <f>VLOOKUP(C21,'Datenquellen '!$B$8:$E$68,3,FALSE)</f>
        <v>0</v>
      </c>
      <c r="J21" s="102">
        <f>VLOOKUP(C21,'Datenquellen '!$B$8:$E$68,4,FALSE)</f>
        <v>0</v>
      </c>
      <c r="K21" s="34">
        <f t="shared" si="7"/>
        <v>0</v>
      </c>
      <c r="L21" s="90" t="s">
        <v>246</v>
      </c>
      <c r="M21" s="11">
        <v>0.7</v>
      </c>
      <c r="N21" s="94">
        <f t="shared" si="0"/>
        <v>0</v>
      </c>
      <c r="O21" s="98">
        <f t="shared" si="1"/>
        <v>0</v>
      </c>
      <c r="P21" s="106">
        <f t="shared" si="2"/>
        <v>0</v>
      </c>
      <c r="Q21" s="108">
        <f t="shared" si="3"/>
        <v>0</v>
      </c>
      <c r="R21" s="109">
        <f t="shared" si="4"/>
        <v>0</v>
      </c>
      <c r="S21" s="110">
        <f t="shared" si="5"/>
        <v>0</v>
      </c>
    </row>
    <row r="22" spans="1:19" ht="15" x14ac:dyDescent="0.25">
      <c r="A22" s="37"/>
      <c r="B22" s="114">
        <v>0</v>
      </c>
      <c r="C22" s="76" t="s">
        <v>88</v>
      </c>
      <c r="D22" s="37"/>
      <c r="E22" s="113"/>
      <c r="F22" s="114"/>
      <c r="G22" s="35">
        <f t="shared" si="6"/>
        <v>0</v>
      </c>
      <c r="H22" s="93">
        <f>VLOOKUP(C22,'Datenquellen '!$B$8:$E$68,2,FALSE)</f>
        <v>0</v>
      </c>
      <c r="I22" s="97">
        <f>VLOOKUP(C22,'Datenquellen '!$B$8:$E$68,3,FALSE)</f>
        <v>0</v>
      </c>
      <c r="J22" s="101">
        <f>VLOOKUP(C22,'Datenquellen '!$B$8:$E$68,4,FALSE)</f>
        <v>0</v>
      </c>
      <c r="K22" s="62">
        <f t="shared" si="7"/>
        <v>0</v>
      </c>
      <c r="L22" s="90" t="s">
        <v>246</v>
      </c>
      <c r="M22" s="19">
        <v>0.7</v>
      </c>
      <c r="N22" s="93">
        <f t="shared" si="0"/>
        <v>0</v>
      </c>
      <c r="O22" s="97">
        <f t="shared" si="1"/>
        <v>0</v>
      </c>
      <c r="P22" s="105">
        <f t="shared" si="2"/>
        <v>0</v>
      </c>
      <c r="Q22" s="93">
        <f t="shared" si="3"/>
        <v>0</v>
      </c>
      <c r="R22" s="97">
        <f t="shared" si="4"/>
        <v>0</v>
      </c>
      <c r="S22" s="101">
        <f t="shared" si="5"/>
        <v>0</v>
      </c>
    </row>
    <row r="23" spans="1:19" ht="15" x14ac:dyDescent="0.25">
      <c r="A23" s="37"/>
      <c r="B23" s="114">
        <v>0</v>
      </c>
      <c r="C23" s="76" t="s">
        <v>88</v>
      </c>
      <c r="D23" s="37"/>
      <c r="E23" s="113"/>
      <c r="F23" s="114"/>
      <c r="G23" s="34">
        <f t="shared" si="6"/>
        <v>0</v>
      </c>
      <c r="H23" s="94">
        <f>VLOOKUP(C23,'Datenquellen '!$B$8:$E$68,2,FALSE)</f>
        <v>0</v>
      </c>
      <c r="I23" s="98">
        <f>VLOOKUP(C23,'Datenquellen '!$B$8:$E$68,3,FALSE)</f>
        <v>0</v>
      </c>
      <c r="J23" s="102">
        <f>VLOOKUP(C23,'Datenquellen '!$B$8:$E$68,4,FALSE)</f>
        <v>0</v>
      </c>
      <c r="K23" s="34">
        <f t="shared" si="7"/>
        <v>0</v>
      </c>
      <c r="L23" s="90" t="s">
        <v>246</v>
      </c>
      <c r="M23" s="11">
        <v>0.7</v>
      </c>
      <c r="N23" s="94">
        <f t="shared" si="0"/>
        <v>0</v>
      </c>
      <c r="O23" s="98">
        <f t="shared" si="1"/>
        <v>0</v>
      </c>
      <c r="P23" s="106">
        <f t="shared" si="2"/>
        <v>0</v>
      </c>
      <c r="Q23" s="108">
        <f t="shared" si="3"/>
        <v>0</v>
      </c>
      <c r="R23" s="109">
        <f t="shared" si="4"/>
        <v>0</v>
      </c>
      <c r="S23" s="110">
        <f t="shared" si="5"/>
        <v>0</v>
      </c>
    </row>
    <row r="24" spans="1:19" ht="15.6" thickBot="1" x14ac:dyDescent="0.3">
      <c r="A24" s="43"/>
      <c r="B24" s="44">
        <v>0</v>
      </c>
      <c r="C24" s="79" t="s">
        <v>88</v>
      </c>
      <c r="D24" s="40"/>
      <c r="E24" s="41"/>
      <c r="F24" s="42"/>
      <c r="G24" s="36">
        <f t="shared" si="6"/>
        <v>0</v>
      </c>
      <c r="H24" s="95">
        <f>VLOOKUP(C24,'Datenquellen '!$B$8:$E$68,2,FALSE)</f>
        <v>0</v>
      </c>
      <c r="I24" s="99">
        <f>VLOOKUP(C24,'Datenquellen '!$B$8:$E$68,3,FALSE)</f>
        <v>0</v>
      </c>
      <c r="J24" s="103">
        <f>VLOOKUP(C24,'Datenquellen '!$B$8:$E$68,4,FALSE)</f>
        <v>0</v>
      </c>
      <c r="K24" s="63">
        <f t="shared" si="7"/>
        <v>0</v>
      </c>
      <c r="L24" s="91" t="s">
        <v>246</v>
      </c>
      <c r="M24" s="20">
        <v>0.7</v>
      </c>
      <c r="N24" s="95">
        <f t="shared" si="0"/>
        <v>0</v>
      </c>
      <c r="O24" s="99">
        <f t="shared" si="1"/>
        <v>0</v>
      </c>
      <c r="P24" s="107">
        <f t="shared" si="2"/>
        <v>0</v>
      </c>
      <c r="Q24" s="95">
        <f t="shared" si="3"/>
        <v>0</v>
      </c>
      <c r="R24" s="99">
        <f t="shared" si="4"/>
        <v>0</v>
      </c>
      <c r="S24" s="103">
        <f t="shared" si="5"/>
        <v>0</v>
      </c>
    </row>
    <row r="25" spans="1:19" ht="16.2" thickBot="1" x14ac:dyDescent="0.35">
      <c r="A25" s="45" t="s">
        <v>96</v>
      </c>
      <c r="B25" s="46">
        <f>SUM(B14:B24)</f>
        <v>0</v>
      </c>
      <c r="F25" s="2"/>
      <c r="G25" s="2"/>
    </row>
    <row r="26" spans="1:19" ht="35.1" customHeight="1" x14ac:dyDescent="0.4">
      <c r="A26" s="7" t="s">
        <v>234</v>
      </c>
    </row>
    <row r="27" spans="1:19" ht="35.1" customHeight="1" x14ac:dyDescent="0.3">
      <c r="A27" s="4" t="s">
        <v>235</v>
      </c>
    </row>
    <row r="28" spans="1:19" ht="17.399999999999999" x14ac:dyDescent="0.25">
      <c r="A28" s="65" t="s">
        <v>236</v>
      </c>
    </row>
  </sheetData>
  <sheetProtection algorithmName="SHA-512" hashValue="65dnBDiGtnPOhPhgZUg0KrM4MSzIHcS/AHrMxShMStmzGOZ/0lfzklKtxNRRvdIK3IffRdRzWjen1+z1XSbEOQ==" saltValue="nPpXHcmR002iWEsyCnsg7A==" spinCount="100000" sheet="1" objects="1" scenarios="1" selectLockedCells="1"/>
  <mergeCells count="18">
    <mergeCell ref="K7:L10"/>
    <mergeCell ref="Q11:S11"/>
    <mergeCell ref="E11:E12"/>
    <mergeCell ref="F11:F12"/>
    <mergeCell ref="G11:G12"/>
    <mergeCell ref="H11:J11"/>
    <mergeCell ref="M11:M12"/>
    <mergeCell ref="N11:P11"/>
    <mergeCell ref="K11:K12"/>
    <mergeCell ref="A11:A12"/>
    <mergeCell ref="B11:B12"/>
    <mergeCell ref="C11:C12"/>
    <mergeCell ref="D11:D12"/>
    <mergeCell ref="B3:D3"/>
    <mergeCell ref="B4:D4"/>
    <mergeCell ref="B5:D5"/>
    <mergeCell ref="B6:D6"/>
    <mergeCell ref="B7:D7"/>
  </mergeCells>
  <dataValidations count="1">
    <dataValidation type="whole" allowBlank="1" showInputMessage="1" showErrorMessage="1" sqref="F13">
      <formula1>0</formula1>
      <formula2>24</formula2>
    </dataValidation>
  </dataValidations>
  <pageMargins left="0.25" right="0.25" top="0.75" bottom="0.75" header="0.3" footer="0.3"/>
  <pageSetup paperSize="9" scale="57" orientation="landscape" r:id="rId1"/>
  <ignoredErrors>
    <ignoredError sqref="I13" formula="1"/>
    <ignoredError sqref="B25" formulaRange="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'Datenquellen '!$B$8:$B$68</xm:f>
          </x14:formula1>
          <xm:sqref>C13:C24</xm:sqref>
        </x14:dataValidation>
        <x14:dataValidation type="list" allowBlank="1" showInputMessage="1" showErrorMessage="1">
          <x14:formula1>
            <xm:f>'Datenquellen '!$W$6:$W$8</xm:f>
          </x14:formula1>
          <xm:sqref>L13:L24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S28"/>
  <sheetViews>
    <sheetView showGridLines="0" zoomScale="80" zoomScaleNormal="80" workbookViewId="0">
      <selection activeCell="B3" sqref="B3:D3"/>
    </sheetView>
  </sheetViews>
  <sheetFormatPr baseColWidth="10" defaultRowHeight="13.2" x14ac:dyDescent="0.25"/>
  <cols>
    <col min="1" max="1" width="38.6640625" customWidth="1"/>
    <col min="2" max="2" width="8" bestFit="1" customWidth="1"/>
    <col min="3" max="3" width="51.5546875" customWidth="1"/>
    <col min="4" max="4" width="10.88671875" customWidth="1"/>
    <col min="5" max="5" width="12.6640625" bestFit="1" customWidth="1"/>
    <col min="6" max="6" width="11" bestFit="1" customWidth="1"/>
    <col min="7" max="7" width="10.5546875" customWidth="1"/>
    <col min="8" max="8" width="8.5546875" customWidth="1"/>
    <col min="9" max="10" width="6.5546875" customWidth="1"/>
    <col min="11" max="11" width="10.6640625" customWidth="1"/>
    <col min="12" max="12" width="11.6640625" customWidth="1"/>
    <col min="13" max="13" width="17" bestFit="1" customWidth="1"/>
    <col min="14" max="19" width="8.6640625" customWidth="1"/>
  </cols>
  <sheetData>
    <row r="1" spans="1:19" ht="12.6" customHeight="1" x14ac:dyDescent="0.25"/>
    <row r="2" spans="1:19" ht="24.9" customHeight="1" thickBot="1" x14ac:dyDescent="0.45">
      <c r="A2" s="1" t="s">
        <v>219</v>
      </c>
      <c r="K2" s="58"/>
      <c r="L2" s="53"/>
    </row>
    <row r="3" spans="1:19" ht="15.6" customHeight="1" x14ac:dyDescent="0.25">
      <c r="A3" s="71" t="s">
        <v>1</v>
      </c>
      <c r="B3" s="162"/>
      <c r="C3" s="162"/>
      <c r="D3" s="163"/>
      <c r="K3" s="58"/>
      <c r="L3" s="53"/>
    </row>
    <row r="4" spans="1:19" ht="15.6" customHeight="1" x14ac:dyDescent="0.25">
      <c r="A4" s="72" t="s">
        <v>2</v>
      </c>
      <c r="B4" s="164"/>
      <c r="C4" s="164"/>
      <c r="D4" s="165"/>
      <c r="K4" s="58"/>
      <c r="L4" s="53"/>
    </row>
    <row r="5" spans="1:19" ht="15.6" customHeight="1" x14ac:dyDescent="0.3">
      <c r="A5" s="70" t="s">
        <v>3</v>
      </c>
      <c r="B5" s="164"/>
      <c r="C5" s="164"/>
      <c r="D5" s="165"/>
      <c r="E5" s="17"/>
      <c r="F5" s="17"/>
      <c r="K5" s="58"/>
      <c r="L5" s="53"/>
    </row>
    <row r="6" spans="1:19" ht="15.6" customHeight="1" thickBot="1" x14ac:dyDescent="0.3">
      <c r="A6" s="72" t="s">
        <v>100</v>
      </c>
      <c r="B6" s="166"/>
      <c r="C6" s="167"/>
      <c r="D6" s="168"/>
      <c r="E6" s="25"/>
      <c r="F6" s="25"/>
      <c r="K6" s="58"/>
      <c r="L6" s="53"/>
    </row>
    <row r="7" spans="1:19" ht="15.6" customHeight="1" thickBot="1" x14ac:dyDescent="0.35">
      <c r="A7" s="73" t="s">
        <v>14</v>
      </c>
      <c r="B7" s="169"/>
      <c r="C7" s="170"/>
      <c r="D7" s="171"/>
      <c r="E7" s="25"/>
      <c r="F7" s="25"/>
      <c r="G7" s="18"/>
      <c r="H7" s="18"/>
      <c r="J7" s="18"/>
      <c r="K7" s="146" t="s">
        <v>233</v>
      </c>
      <c r="L7" s="148"/>
      <c r="M7" s="18"/>
    </row>
    <row r="8" spans="1:19" ht="15" customHeight="1" x14ac:dyDescent="0.3">
      <c r="C8" s="18"/>
      <c r="D8" s="18"/>
      <c r="E8" s="18"/>
      <c r="F8" s="18"/>
      <c r="G8" s="18"/>
      <c r="H8" s="18"/>
      <c r="I8" s="18"/>
      <c r="J8" s="18"/>
      <c r="K8" s="172"/>
      <c r="L8" s="173"/>
      <c r="M8" s="18"/>
    </row>
    <row r="9" spans="1:19" ht="12.75" customHeight="1" x14ac:dyDescent="0.3">
      <c r="A9" s="4" t="s">
        <v>102</v>
      </c>
      <c r="D9" s="7"/>
      <c r="E9" s="7"/>
      <c r="F9" s="7"/>
      <c r="G9" s="7"/>
      <c r="H9" s="7"/>
      <c r="I9" s="7"/>
      <c r="J9" s="7"/>
      <c r="K9" s="172"/>
      <c r="L9" s="173"/>
      <c r="M9" s="7"/>
      <c r="N9" s="7"/>
      <c r="O9" s="7"/>
      <c r="P9" s="7"/>
      <c r="Q9" s="7"/>
      <c r="R9" s="7"/>
      <c r="S9" s="7"/>
    </row>
    <row r="10" spans="1:19" ht="15" customHeight="1" thickBot="1" x14ac:dyDescent="0.3">
      <c r="C10" s="7"/>
      <c r="D10" s="7"/>
      <c r="E10" s="7"/>
      <c r="F10" s="7"/>
      <c r="G10" s="7"/>
      <c r="H10" s="7"/>
      <c r="I10" s="7"/>
      <c r="J10" s="7"/>
      <c r="K10" s="149"/>
      <c r="L10" s="151"/>
      <c r="M10" s="7"/>
      <c r="N10" s="7"/>
      <c r="O10" s="7"/>
      <c r="P10" s="7"/>
      <c r="Q10" s="7"/>
      <c r="R10" s="7"/>
      <c r="S10" s="7"/>
    </row>
    <row r="11" spans="1:19" ht="45" customHeight="1" thickBot="1" x14ac:dyDescent="0.3">
      <c r="A11" s="155" t="s">
        <v>89</v>
      </c>
      <c r="B11" s="157" t="s">
        <v>90</v>
      </c>
      <c r="C11" s="159" t="s">
        <v>87</v>
      </c>
      <c r="D11" s="155" t="s">
        <v>97</v>
      </c>
      <c r="E11" s="177" t="s">
        <v>13</v>
      </c>
      <c r="F11" s="157" t="s">
        <v>93</v>
      </c>
      <c r="G11" s="179" t="s">
        <v>253</v>
      </c>
      <c r="H11" s="181" t="s">
        <v>92</v>
      </c>
      <c r="I11" s="182"/>
      <c r="J11" s="183"/>
      <c r="K11" s="187" t="s">
        <v>225</v>
      </c>
      <c r="L11" s="64" t="s">
        <v>232</v>
      </c>
      <c r="M11" s="184" t="s">
        <v>91</v>
      </c>
      <c r="N11" s="174" t="s">
        <v>101</v>
      </c>
      <c r="O11" s="175"/>
      <c r="P11" s="186"/>
      <c r="Q11" s="174" t="s">
        <v>18</v>
      </c>
      <c r="R11" s="175"/>
      <c r="S11" s="176"/>
    </row>
    <row r="12" spans="1:19" ht="33" customHeight="1" thickBot="1" x14ac:dyDescent="0.3">
      <c r="A12" s="156"/>
      <c r="B12" s="158"/>
      <c r="C12" s="160"/>
      <c r="D12" s="161"/>
      <c r="E12" s="178"/>
      <c r="F12" s="158"/>
      <c r="G12" s="180"/>
      <c r="H12" s="22" t="s">
        <v>224</v>
      </c>
      <c r="I12" s="23" t="s">
        <v>16</v>
      </c>
      <c r="J12" s="24" t="s">
        <v>17</v>
      </c>
      <c r="K12" s="188"/>
      <c r="L12" s="78" t="s">
        <v>247</v>
      </c>
      <c r="M12" s="185"/>
      <c r="N12" s="12" t="s">
        <v>220</v>
      </c>
      <c r="O12" s="13" t="s">
        <v>16</v>
      </c>
      <c r="P12" s="15" t="s">
        <v>17</v>
      </c>
      <c r="Q12" s="12" t="s">
        <v>220</v>
      </c>
      <c r="R12" s="13" t="s">
        <v>16</v>
      </c>
      <c r="S12" s="14" t="s">
        <v>17</v>
      </c>
    </row>
    <row r="13" spans="1:19" ht="15.6" x14ac:dyDescent="0.25">
      <c r="A13" s="115" t="s">
        <v>249</v>
      </c>
      <c r="B13" s="116">
        <v>3</v>
      </c>
      <c r="C13" s="117" t="s">
        <v>72</v>
      </c>
      <c r="D13" s="118">
        <v>20</v>
      </c>
      <c r="E13" s="119">
        <v>180</v>
      </c>
      <c r="F13" s="116">
        <v>12</v>
      </c>
      <c r="G13" s="130">
        <f>E13*F13/8760</f>
        <v>0.24657534246575341</v>
      </c>
      <c r="H13" s="121">
        <f>VLOOKUP(C13,'Datenquellen '!$H$8:$K$24,2,FALSE)</f>
        <v>53.6</v>
      </c>
      <c r="I13" s="122">
        <f>VLOOKUP(C13,'Datenquellen '!$H$8:$K$24,3,FALSE)</f>
        <v>23.4</v>
      </c>
      <c r="J13" s="123">
        <f>VLOOKUP(C13,'Datenquellen '!$H$8:$K$24,4,FALSE)</f>
        <v>67</v>
      </c>
      <c r="K13" s="124">
        <f>IFERROR(((D13*G13*H13)/B13),0)</f>
        <v>88.109589041095887</v>
      </c>
      <c r="L13" s="125" t="s">
        <v>245</v>
      </c>
      <c r="M13" s="117">
        <v>0.55000000000000004</v>
      </c>
      <c r="N13" s="121">
        <f>D13*G13*H13*M13</f>
        <v>145.38082191780822</v>
      </c>
      <c r="O13" s="122">
        <f>D13*G13*I13</f>
        <v>115.39726027397261</v>
      </c>
      <c r="P13" s="127">
        <f>D13*G13*J13</f>
        <v>330.41095890410958</v>
      </c>
      <c r="Q13" s="121">
        <f>IFERROR(N13/B13,0)</f>
        <v>48.460273972602742</v>
      </c>
      <c r="R13" s="122">
        <f>IFERROR(O13/B13,0)</f>
        <v>38.465753424657535</v>
      </c>
      <c r="S13" s="123">
        <f>IFERROR(P13/B13,0)</f>
        <v>110.13698630136986</v>
      </c>
    </row>
    <row r="14" spans="1:19" ht="15" x14ac:dyDescent="0.25">
      <c r="A14" s="37"/>
      <c r="B14" s="39">
        <v>0</v>
      </c>
      <c r="C14" s="76" t="s">
        <v>88</v>
      </c>
      <c r="D14" s="37"/>
      <c r="E14" s="38"/>
      <c r="F14" s="39"/>
      <c r="G14" s="27">
        <f t="shared" ref="G14:G24" si="0">E14*F14/8760</f>
        <v>0</v>
      </c>
      <c r="H14" s="93">
        <f>VLOOKUP(C14,'Datenquellen '!$H$8:$K$25,2,FALSE)</f>
        <v>0</v>
      </c>
      <c r="I14" s="97">
        <f>VLOOKUP(C14,'Datenquellen '!$H$8:$K$25,3,FALSE)</f>
        <v>0</v>
      </c>
      <c r="J14" s="101">
        <f>VLOOKUP(C14,'Datenquellen '!$H$8:$K$25,4,FALSE)</f>
        <v>0</v>
      </c>
      <c r="K14" s="62">
        <f t="shared" ref="K14:K24" si="1">IFERROR(((D14*G14*H14)/B14),0)</f>
        <v>0</v>
      </c>
      <c r="L14" s="90" t="s">
        <v>246</v>
      </c>
      <c r="M14" s="29">
        <v>0.55000000000000004</v>
      </c>
      <c r="N14" s="93">
        <f t="shared" ref="N14:N24" si="2">D14*G14*H14*M14</f>
        <v>0</v>
      </c>
      <c r="O14" s="97">
        <f t="shared" ref="O14:O24" si="3">D14*G14*I14</f>
        <v>0</v>
      </c>
      <c r="P14" s="105">
        <f t="shared" ref="P14:P24" si="4">D14*G14*J14</f>
        <v>0</v>
      </c>
      <c r="Q14" s="93">
        <f t="shared" ref="Q14:Q24" si="5">IFERROR(N14/B14,0)</f>
        <v>0</v>
      </c>
      <c r="R14" s="97">
        <f t="shared" ref="R14:R24" si="6">IFERROR(O14/B14,0)</f>
        <v>0</v>
      </c>
      <c r="S14" s="101">
        <f t="shared" ref="S14:S24" si="7">IFERROR(P14/B14,0)</f>
        <v>0</v>
      </c>
    </row>
    <row r="15" spans="1:19" ht="15" x14ac:dyDescent="0.25">
      <c r="A15" s="37"/>
      <c r="B15" s="39">
        <v>0</v>
      </c>
      <c r="C15" s="76" t="s">
        <v>88</v>
      </c>
      <c r="D15" s="37"/>
      <c r="E15" s="38"/>
      <c r="F15" s="39"/>
      <c r="G15" s="26">
        <f t="shared" si="0"/>
        <v>0</v>
      </c>
      <c r="H15" s="108">
        <f>VLOOKUP(C15,'Datenquellen '!$H$8:$K$25,2,FALSE)</f>
        <v>0</v>
      </c>
      <c r="I15" s="109">
        <f>VLOOKUP(C15,'Datenquellen '!$H$8:$K$25,3,FALSE)</f>
        <v>0</v>
      </c>
      <c r="J15" s="110">
        <f>VLOOKUP(C15,'Datenquellen '!$H$8:$K$25,4,FALSE)</f>
        <v>0</v>
      </c>
      <c r="K15" s="34">
        <f t="shared" si="1"/>
        <v>0</v>
      </c>
      <c r="L15" s="90" t="s">
        <v>246</v>
      </c>
      <c r="M15" s="16">
        <v>0.55000000000000004</v>
      </c>
      <c r="N15" s="94">
        <f t="shared" si="2"/>
        <v>0</v>
      </c>
      <c r="O15" s="98">
        <f t="shared" si="3"/>
        <v>0</v>
      </c>
      <c r="P15" s="106">
        <f t="shared" si="4"/>
        <v>0</v>
      </c>
      <c r="Q15" s="108">
        <f t="shared" si="5"/>
        <v>0</v>
      </c>
      <c r="R15" s="109">
        <f t="shared" si="6"/>
        <v>0</v>
      </c>
      <c r="S15" s="110">
        <f t="shared" si="7"/>
        <v>0</v>
      </c>
    </row>
    <row r="16" spans="1:19" ht="15" x14ac:dyDescent="0.25">
      <c r="A16" s="37"/>
      <c r="B16" s="39">
        <v>0</v>
      </c>
      <c r="C16" s="76" t="s">
        <v>88</v>
      </c>
      <c r="D16" s="37"/>
      <c r="E16" s="38"/>
      <c r="F16" s="39"/>
      <c r="G16" s="27">
        <f t="shared" si="0"/>
        <v>0</v>
      </c>
      <c r="H16" s="93">
        <f>VLOOKUP(C16,'Datenquellen '!$H$8:$K$25,2,FALSE)</f>
        <v>0</v>
      </c>
      <c r="I16" s="97">
        <f>VLOOKUP(C16,'Datenquellen '!$H$8:$K$25,3,FALSE)</f>
        <v>0</v>
      </c>
      <c r="J16" s="101">
        <f>VLOOKUP(C16,'Datenquellen '!$H$8:$K$25,4,FALSE)</f>
        <v>0</v>
      </c>
      <c r="K16" s="62">
        <f t="shared" si="1"/>
        <v>0</v>
      </c>
      <c r="L16" s="90" t="s">
        <v>246</v>
      </c>
      <c r="M16" s="29">
        <v>0.55000000000000004</v>
      </c>
      <c r="N16" s="93">
        <f t="shared" si="2"/>
        <v>0</v>
      </c>
      <c r="O16" s="97">
        <f t="shared" si="3"/>
        <v>0</v>
      </c>
      <c r="P16" s="105">
        <f t="shared" si="4"/>
        <v>0</v>
      </c>
      <c r="Q16" s="93">
        <f t="shared" si="5"/>
        <v>0</v>
      </c>
      <c r="R16" s="97">
        <f t="shared" si="6"/>
        <v>0</v>
      </c>
      <c r="S16" s="101">
        <f t="shared" si="7"/>
        <v>0</v>
      </c>
    </row>
    <row r="17" spans="1:19" ht="15" x14ac:dyDescent="0.25">
      <c r="A17" s="37"/>
      <c r="B17" s="39">
        <v>0</v>
      </c>
      <c r="C17" s="76" t="s">
        <v>88</v>
      </c>
      <c r="D17" s="37"/>
      <c r="E17" s="38"/>
      <c r="F17" s="39"/>
      <c r="G17" s="26">
        <f t="shared" si="0"/>
        <v>0</v>
      </c>
      <c r="H17" s="108">
        <f>VLOOKUP(C17,'Datenquellen '!$H$8:$K$25,2,FALSE)</f>
        <v>0</v>
      </c>
      <c r="I17" s="109">
        <f>VLOOKUP(C17,'Datenquellen '!$H$8:$K$25,3,FALSE)</f>
        <v>0</v>
      </c>
      <c r="J17" s="110">
        <f>VLOOKUP(C17,'Datenquellen '!$H$8:$K$25,4,FALSE)</f>
        <v>0</v>
      </c>
      <c r="K17" s="34">
        <f t="shared" si="1"/>
        <v>0</v>
      </c>
      <c r="L17" s="90" t="s">
        <v>246</v>
      </c>
      <c r="M17" s="16">
        <v>0.55000000000000004</v>
      </c>
      <c r="N17" s="94">
        <f t="shared" si="2"/>
        <v>0</v>
      </c>
      <c r="O17" s="98">
        <f t="shared" si="3"/>
        <v>0</v>
      </c>
      <c r="P17" s="106">
        <f t="shared" si="4"/>
        <v>0</v>
      </c>
      <c r="Q17" s="108">
        <f t="shared" si="5"/>
        <v>0</v>
      </c>
      <c r="R17" s="109">
        <f t="shared" si="6"/>
        <v>0</v>
      </c>
      <c r="S17" s="110">
        <f t="shared" si="7"/>
        <v>0</v>
      </c>
    </row>
    <row r="18" spans="1:19" ht="15" x14ac:dyDescent="0.25">
      <c r="A18" s="37"/>
      <c r="B18" s="39">
        <v>0</v>
      </c>
      <c r="C18" s="76" t="s">
        <v>88</v>
      </c>
      <c r="D18" s="37"/>
      <c r="E18" s="38"/>
      <c r="F18" s="39"/>
      <c r="G18" s="27">
        <f t="shared" si="0"/>
        <v>0</v>
      </c>
      <c r="H18" s="93">
        <f>VLOOKUP(C18,'Datenquellen '!$H$8:$K$25,2,FALSE)</f>
        <v>0</v>
      </c>
      <c r="I18" s="97">
        <f>VLOOKUP(C18,'Datenquellen '!$H$8:$K$25,3,FALSE)</f>
        <v>0</v>
      </c>
      <c r="J18" s="101">
        <f>VLOOKUP(C18,'Datenquellen '!$H$8:$K$25,4,FALSE)</f>
        <v>0</v>
      </c>
      <c r="K18" s="62">
        <f t="shared" si="1"/>
        <v>0</v>
      </c>
      <c r="L18" s="90" t="s">
        <v>246</v>
      </c>
      <c r="M18" s="29">
        <v>0.55000000000000004</v>
      </c>
      <c r="N18" s="93">
        <f t="shared" si="2"/>
        <v>0</v>
      </c>
      <c r="O18" s="97">
        <f t="shared" si="3"/>
        <v>0</v>
      </c>
      <c r="P18" s="105">
        <f t="shared" si="4"/>
        <v>0</v>
      </c>
      <c r="Q18" s="93">
        <f t="shared" si="5"/>
        <v>0</v>
      </c>
      <c r="R18" s="97">
        <f t="shared" si="6"/>
        <v>0</v>
      </c>
      <c r="S18" s="101">
        <f t="shared" si="7"/>
        <v>0</v>
      </c>
    </row>
    <row r="19" spans="1:19" ht="15" x14ac:dyDescent="0.25">
      <c r="A19" s="37"/>
      <c r="B19" s="39">
        <v>0</v>
      </c>
      <c r="C19" s="76" t="s">
        <v>88</v>
      </c>
      <c r="D19" s="37"/>
      <c r="E19" s="38"/>
      <c r="F19" s="39"/>
      <c r="G19" s="26">
        <f t="shared" si="0"/>
        <v>0</v>
      </c>
      <c r="H19" s="108">
        <f>VLOOKUP(C19,'Datenquellen '!$H$8:$K$25,2,FALSE)</f>
        <v>0</v>
      </c>
      <c r="I19" s="109">
        <f>VLOOKUP(C19,'Datenquellen '!$H$8:$K$25,3,FALSE)</f>
        <v>0</v>
      </c>
      <c r="J19" s="110">
        <f>VLOOKUP(C19,'Datenquellen '!$H$8:$K$25,4,FALSE)</f>
        <v>0</v>
      </c>
      <c r="K19" s="34">
        <f t="shared" si="1"/>
        <v>0</v>
      </c>
      <c r="L19" s="90" t="s">
        <v>246</v>
      </c>
      <c r="M19" s="16">
        <v>0.55000000000000004</v>
      </c>
      <c r="N19" s="94">
        <f t="shared" si="2"/>
        <v>0</v>
      </c>
      <c r="O19" s="98">
        <f t="shared" si="3"/>
        <v>0</v>
      </c>
      <c r="P19" s="106">
        <f t="shared" si="4"/>
        <v>0</v>
      </c>
      <c r="Q19" s="108">
        <f t="shared" si="5"/>
        <v>0</v>
      </c>
      <c r="R19" s="109">
        <f t="shared" si="6"/>
        <v>0</v>
      </c>
      <c r="S19" s="110">
        <f t="shared" si="7"/>
        <v>0</v>
      </c>
    </row>
    <row r="20" spans="1:19" ht="15" x14ac:dyDescent="0.25">
      <c r="A20" s="37"/>
      <c r="B20" s="39">
        <v>0</v>
      </c>
      <c r="C20" s="76" t="s">
        <v>88</v>
      </c>
      <c r="D20" s="37"/>
      <c r="E20" s="38"/>
      <c r="F20" s="39"/>
      <c r="G20" s="27">
        <f t="shared" si="0"/>
        <v>0</v>
      </c>
      <c r="H20" s="93">
        <f>VLOOKUP(C20,'Datenquellen '!$H$8:$K$25,2,FALSE)</f>
        <v>0</v>
      </c>
      <c r="I20" s="97">
        <f>VLOOKUP(C20,'Datenquellen '!$H$8:$K$25,3,FALSE)</f>
        <v>0</v>
      </c>
      <c r="J20" s="101">
        <f>VLOOKUP(C20,'Datenquellen '!$H$8:$K$25,4,FALSE)</f>
        <v>0</v>
      </c>
      <c r="K20" s="62">
        <f t="shared" si="1"/>
        <v>0</v>
      </c>
      <c r="L20" s="90" t="s">
        <v>246</v>
      </c>
      <c r="M20" s="29">
        <v>0.55000000000000004</v>
      </c>
      <c r="N20" s="93">
        <f t="shared" si="2"/>
        <v>0</v>
      </c>
      <c r="O20" s="97">
        <f t="shared" si="3"/>
        <v>0</v>
      </c>
      <c r="P20" s="105">
        <f t="shared" si="4"/>
        <v>0</v>
      </c>
      <c r="Q20" s="93">
        <f t="shared" si="5"/>
        <v>0</v>
      </c>
      <c r="R20" s="97">
        <f t="shared" si="6"/>
        <v>0</v>
      </c>
      <c r="S20" s="101">
        <f t="shared" si="7"/>
        <v>0</v>
      </c>
    </row>
    <row r="21" spans="1:19" ht="15" x14ac:dyDescent="0.25">
      <c r="A21" s="37"/>
      <c r="B21" s="39">
        <v>0</v>
      </c>
      <c r="C21" s="76" t="s">
        <v>88</v>
      </c>
      <c r="D21" s="37"/>
      <c r="E21" s="38"/>
      <c r="F21" s="39"/>
      <c r="G21" s="26">
        <f t="shared" si="0"/>
        <v>0</v>
      </c>
      <c r="H21" s="108">
        <f>VLOOKUP(C21,'Datenquellen '!$H$8:$K$25,2,FALSE)</f>
        <v>0</v>
      </c>
      <c r="I21" s="109">
        <f>VLOOKUP(C21,'Datenquellen '!$H$8:$K$25,3,FALSE)</f>
        <v>0</v>
      </c>
      <c r="J21" s="110">
        <f>VLOOKUP(C21,'Datenquellen '!$H$8:$K$25,4,FALSE)</f>
        <v>0</v>
      </c>
      <c r="K21" s="34">
        <f t="shared" si="1"/>
        <v>0</v>
      </c>
      <c r="L21" s="90" t="s">
        <v>246</v>
      </c>
      <c r="M21" s="16">
        <v>0.55000000000000004</v>
      </c>
      <c r="N21" s="94">
        <f t="shared" si="2"/>
        <v>0</v>
      </c>
      <c r="O21" s="98">
        <f t="shared" si="3"/>
        <v>0</v>
      </c>
      <c r="P21" s="106">
        <f t="shared" si="4"/>
        <v>0</v>
      </c>
      <c r="Q21" s="108">
        <f t="shared" si="5"/>
        <v>0</v>
      </c>
      <c r="R21" s="109">
        <f t="shared" si="6"/>
        <v>0</v>
      </c>
      <c r="S21" s="110">
        <f t="shared" si="7"/>
        <v>0</v>
      </c>
    </row>
    <row r="22" spans="1:19" ht="15" x14ac:dyDescent="0.25">
      <c r="A22" s="37"/>
      <c r="B22" s="39">
        <v>0</v>
      </c>
      <c r="C22" s="76" t="s">
        <v>88</v>
      </c>
      <c r="D22" s="37"/>
      <c r="E22" s="38"/>
      <c r="F22" s="39"/>
      <c r="G22" s="27">
        <f t="shared" si="0"/>
        <v>0</v>
      </c>
      <c r="H22" s="93">
        <f>VLOOKUP(C22,'Datenquellen '!$H$8:$K$25,2,FALSE)</f>
        <v>0</v>
      </c>
      <c r="I22" s="97">
        <f>VLOOKUP(C22,'Datenquellen '!$H$8:$K$25,3,FALSE)</f>
        <v>0</v>
      </c>
      <c r="J22" s="101">
        <f>VLOOKUP(C22,'Datenquellen '!$H$8:$K$25,4,FALSE)</f>
        <v>0</v>
      </c>
      <c r="K22" s="62">
        <f t="shared" si="1"/>
        <v>0</v>
      </c>
      <c r="L22" s="90" t="s">
        <v>246</v>
      </c>
      <c r="M22" s="29">
        <v>0.55000000000000004</v>
      </c>
      <c r="N22" s="93">
        <f t="shared" si="2"/>
        <v>0</v>
      </c>
      <c r="O22" s="97">
        <f t="shared" si="3"/>
        <v>0</v>
      </c>
      <c r="P22" s="105">
        <f t="shared" si="4"/>
        <v>0</v>
      </c>
      <c r="Q22" s="93">
        <f t="shared" si="5"/>
        <v>0</v>
      </c>
      <c r="R22" s="97">
        <f t="shared" si="6"/>
        <v>0</v>
      </c>
      <c r="S22" s="101">
        <f t="shared" si="7"/>
        <v>0</v>
      </c>
    </row>
    <row r="23" spans="1:19" ht="15" x14ac:dyDescent="0.25">
      <c r="A23" s="37"/>
      <c r="B23" s="39">
        <v>0</v>
      </c>
      <c r="C23" s="76" t="s">
        <v>88</v>
      </c>
      <c r="D23" s="37"/>
      <c r="E23" s="38"/>
      <c r="F23" s="39"/>
      <c r="G23" s="26">
        <f t="shared" si="0"/>
        <v>0</v>
      </c>
      <c r="H23" s="108">
        <f>VLOOKUP(C23,'Datenquellen '!$H$8:$K$25,2,FALSE)</f>
        <v>0</v>
      </c>
      <c r="I23" s="109">
        <f>VLOOKUP(C23,'Datenquellen '!$H$8:$K$25,3,FALSE)</f>
        <v>0</v>
      </c>
      <c r="J23" s="110">
        <f>VLOOKUP(C23,'Datenquellen '!$H$8:$K$25,4,FALSE)</f>
        <v>0</v>
      </c>
      <c r="K23" s="34">
        <f t="shared" si="1"/>
        <v>0</v>
      </c>
      <c r="L23" s="90" t="s">
        <v>246</v>
      </c>
      <c r="M23" s="16">
        <v>0.55000000000000004</v>
      </c>
      <c r="N23" s="94">
        <f t="shared" si="2"/>
        <v>0</v>
      </c>
      <c r="O23" s="98">
        <f t="shared" si="3"/>
        <v>0</v>
      </c>
      <c r="P23" s="106">
        <f t="shared" si="4"/>
        <v>0</v>
      </c>
      <c r="Q23" s="108">
        <f t="shared" si="5"/>
        <v>0</v>
      </c>
      <c r="R23" s="109">
        <f t="shared" si="6"/>
        <v>0</v>
      </c>
      <c r="S23" s="110">
        <f t="shared" si="7"/>
        <v>0</v>
      </c>
    </row>
    <row r="24" spans="1:19" ht="15.6" thickBot="1" x14ac:dyDescent="0.3">
      <c r="A24" s="43"/>
      <c r="B24" s="44">
        <v>0</v>
      </c>
      <c r="C24" s="76" t="s">
        <v>88</v>
      </c>
      <c r="D24" s="40"/>
      <c r="E24" s="41"/>
      <c r="F24" s="42"/>
      <c r="G24" s="28">
        <f t="shared" si="0"/>
        <v>0</v>
      </c>
      <c r="H24" s="93">
        <f>VLOOKUP(C24,'Datenquellen '!$H$8:$K$25,2,FALSE)</f>
        <v>0</v>
      </c>
      <c r="I24" s="97">
        <f>VLOOKUP(C24,'Datenquellen '!$H$8:$K$25,3,FALSE)</f>
        <v>0</v>
      </c>
      <c r="J24" s="101">
        <f>VLOOKUP(C24,'Datenquellen '!$H$8:$K$25,4,FALSE)</f>
        <v>0</v>
      </c>
      <c r="K24" s="63">
        <f t="shared" si="1"/>
        <v>0</v>
      </c>
      <c r="L24" s="91" t="s">
        <v>246</v>
      </c>
      <c r="M24" s="30">
        <v>0.55000000000000004</v>
      </c>
      <c r="N24" s="95">
        <f t="shared" si="2"/>
        <v>0</v>
      </c>
      <c r="O24" s="99">
        <f t="shared" si="3"/>
        <v>0</v>
      </c>
      <c r="P24" s="107">
        <f t="shared" si="4"/>
        <v>0</v>
      </c>
      <c r="Q24" s="95">
        <f t="shared" si="5"/>
        <v>0</v>
      </c>
      <c r="R24" s="99">
        <f t="shared" si="6"/>
        <v>0</v>
      </c>
      <c r="S24" s="103">
        <f t="shared" si="7"/>
        <v>0</v>
      </c>
    </row>
    <row r="25" spans="1:19" ht="16.2" thickBot="1" x14ac:dyDescent="0.35">
      <c r="A25" s="45" t="s">
        <v>96</v>
      </c>
      <c r="B25" s="46">
        <f>SUM(B14:B24)</f>
        <v>0</v>
      </c>
      <c r="F25" s="2"/>
      <c r="G25" s="2"/>
    </row>
    <row r="26" spans="1:19" ht="35.1" customHeight="1" x14ac:dyDescent="0.4">
      <c r="A26" s="7" t="s">
        <v>234</v>
      </c>
    </row>
    <row r="27" spans="1:19" ht="35.1" customHeight="1" x14ac:dyDescent="0.3">
      <c r="A27" s="4" t="s">
        <v>235</v>
      </c>
    </row>
    <row r="28" spans="1:19" ht="17.399999999999999" x14ac:dyDescent="0.25">
      <c r="A28" s="65" t="s">
        <v>236</v>
      </c>
    </row>
  </sheetData>
  <sheetProtection algorithmName="SHA-512" hashValue="YQypa1I7MDuP66mj7Am8kaX4o+SdBh4rM0aDWw0wcuFNhD9fcHr4J+jOSTjIe6HIb0yOF5Ny47u6Yzo8Mu+Xzw==" saltValue="lKIkGbPd6EcWTNqBd3WcCA==" spinCount="100000" sheet="1" objects="1" scenarios="1" selectLockedCells="1"/>
  <mergeCells count="18">
    <mergeCell ref="Q11:S11"/>
    <mergeCell ref="E11:E12"/>
    <mergeCell ref="F11:F12"/>
    <mergeCell ref="G11:G12"/>
    <mergeCell ref="H11:J11"/>
    <mergeCell ref="M11:M12"/>
    <mergeCell ref="N11:P11"/>
    <mergeCell ref="K11:K12"/>
    <mergeCell ref="B3:D3"/>
    <mergeCell ref="B4:D4"/>
    <mergeCell ref="B5:D5"/>
    <mergeCell ref="B6:D6"/>
    <mergeCell ref="B7:D7"/>
    <mergeCell ref="A11:A12"/>
    <mergeCell ref="B11:B12"/>
    <mergeCell ref="C11:C12"/>
    <mergeCell ref="D11:D12"/>
    <mergeCell ref="K7:L10"/>
  </mergeCells>
  <dataValidations count="1">
    <dataValidation type="whole" allowBlank="1" showInputMessage="1" showErrorMessage="1" sqref="F13">
      <formula1>0</formula1>
      <formula2>24</formula2>
    </dataValidation>
  </dataValidations>
  <pageMargins left="0.25" right="0.25" top="0.75" bottom="0.75" header="0.3" footer="0.3"/>
  <pageSetup paperSize="9" scale="57" orientation="landscape" r:id="rId1"/>
  <ignoredErrors>
    <ignoredError sqref="B25" formulaRange="1"/>
    <ignoredError sqref="H14:J14" 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'Datenquellen '!$H$8:$H$24</xm:f>
          </x14:formula1>
          <xm:sqref>C13</xm:sqref>
        </x14:dataValidation>
        <x14:dataValidation type="list" allowBlank="1" showInputMessage="1" showErrorMessage="1">
          <x14:formula1>
            <xm:f>'Datenquellen '!$W$6:$W$8</xm:f>
          </x14:formula1>
          <xm:sqref>L13:L24</xm:sqref>
        </x14:dataValidation>
        <x14:dataValidation type="list" allowBlank="1" showInputMessage="1" showErrorMessage="1">
          <x14:formula1>
            <xm:f>'Datenquellen '!$H$8:$H$25</xm:f>
          </x14:formula1>
          <xm:sqref>C14:C24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S28"/>
  <sheetViews>
    <sheetView showGridLines="0" zoomScale="80" zoomScaleNormal="80" workbookViewId="0">
      <selection activeCell="B3" sqref="B3:D3"/>
    </sheetView>
  </sheetViews>
  <sheetFormatPr baseColWidth="10" defaultRowHeight="13.2" x14ac:dyDescent="0.25"/>
  <cols>
    <col min="1" max="1" width="38.6640625" customWidth="1"/>
    <col min="2" max="2" width="8" bestFit="1" customWidth="1"/>
    <col min="3" max="3" width="51.5546875" customWidth="1"/>
    <col min="4" max="4" width="10.88671875" customWidth="1"/>
    <col min="5" max="5" width="12.6640625" bestFit="1" customWidth="1"/>
    <col min="6" max="6" width="11" bestFit="1" customWidth="1"/>
    <col min="7" max="7" width="10.5546875" customWidth="1"/>
    <col min="8" max="8" width="8.5546875" customWidth="1"/>
    <col min="9" max="10" width="6.5546875" customWidth="1"/>
    <col min="11" max="11" width="10.6640625" customWidth="1"/>
    <col min="12" max="12" width="11.6640625" customWidth="1"/>
    <col min="13" max="13" width="17" bestFit="1" customWidth="1"/>
    <col min="14" max="19" width="8.6640625" customWidth="1"/>
  </cols>
  <sheetData>
    <row r="1" spans="1:19" ht="12.6" customHeight="1" x14ac:dyDescent="0.25"/>
    <row r="2" spans="1:19" ht="24.9" customHeight="1" thickBot="1" x14ac:dyDescent="0.45">
      <c r="A2" s="1" t="s">
        <v>183</v>
      </c>
      <c r="K2" s="58"/>
      <c r="L2" s="58"/>
    </row>
    <row r="3" spans="1:19" ht="15.6" customHeight="1" x14ac:dyDescent="0.25">
      <c r="A3" s="71" t="s">
        <v>1</v>
      </c>
      <c r="B3" s="162"/>
      <c r="C3" s="162"/>
      <c r="D3" s="163"/>
      <c r="K3" s="58"/>
      <c r="L3" s="58"/>
    </row>
    <row r="4" spans="1:19" ht="15.6" customHeight="1" x14ac:dyDescent="0.25">
      <c r="A4" s="72" t="s">
        <v>2</v>
      </c>
      <c r="B4" s="164"/>
      <c r="C4" s="164"/>
      <c r="D4" s="165"/>
      <c r="K4" s="58"/>
      <c r="L4" s="58"/>
    </row>
    <row r="5" spans="1:19" ht="15.6" customHeight="1" x14ac:dyDescent="0.3">
      <c r="A5" s="70" t="s">
        <v>3</v>
      </c>
      <c r="B5" s="164"/>
      <c r="C5" s="164"/>
      <c r="D5" s="165"/>
      <c r="E5" s="17"/>
      <c r="F5" s="17"/>
      <c r="K5" s="58"/>
      <c r="L5" s="58"/>
    </row>
    <row r="6" spans="1:19" ht="15.6" customHeight="1" thickBot="1" x14ac:dyDescent="0.3">
      <c r="A6" s="72" t="s">
        <v>100</v>
      </c>
      <c r="B6" s="166"/>
      <c r="C6" s="167"/>
      <c r="D6" s="168"/>
      <c r="E6" s="25"/>
      <c r="F6" s="25"/>
      <c r="K6" s="58"/>
      <c r="L6" s="58"/>
    </row>
    <row r="7" spans="1:19" ht="15.6" customHeight="1" thickBot="1" x14ac:dyDescent="0.35">
      <c r="A7" s="73" t="s">
        <v>14</v>
      </c>
      <c r="B7" s="169"/>
      <c r="C7" s="170"/>
      <c r="D7" s="171"/>
      <c r="E7" s="25"/>
      <c r="F7" s="25"/>
      <c r="G7" s="18"/>
      <c r="H7" s="18"/>
      <c r="I7" s="18"/>
      <c r="J7" s="18"/>
      <c r="K7" s="146" t="s">
        <v>233</v>
      </c>
      <c r="L7" s="148"/>
      <c r="M7" s="18"/>
    </row>
    <row r="8" spans="1:19" ht="15" customHeight="1" x14ac:dyDescent="0.3">
      <c r="C8" s="18"/>
      <c r="D8" s="18"/>
      <c r="E8" s="18"/>
      <c r="F8" s="18"/>
      <c r="G8" s="18"/>
      <c r="H8" s="18"/>
      <c r="I8" s="18"/>
      <c r="J8" s="18"/>
      <c r="K8" s="172"/>
      <c r="L8" s="173"/>
      <c r="M8" s="18"/>
    </row>
    <row r="9" spans="1:19" ht="12.75" customHeight="1" x14ac:dyDescent="0.3">
      <c r="A9" s="4" t="s">
        <v>102</v>
      </c>
      <c r="D9" s="7"/>
      <c r="E9" s="7"/>
      <c r="F9" s="7"/>
      <c r="G9" s="7"/>
      <c r="H9" s="7"/>
      <c r="I9" s="7"/>
      <c r="J9" s="7"/>
      <c r="K9" s="172"/>
      <c r="L9" s="173"/>
      <c r="M9" s="7"/>
      <c r="N9" s="7"/>
      <c r="O9" s="7"/>
      <c r="P9" s="7"/>
      <c r="Q9" s="7"/>
      <c r="R9" s="7"/>
      <c r="S9" s="7"/>
    </row>
    <row r="10" spans="1:19" ht="15" customHeight="1" thickBot="1" x14ac:dyDescent="0.3">
      <c r="C10" s="7"/>
      <c r="D10" s="7"/>
      <c r="E10" s="7"/>
      <c r="F10" s="7"/>
      <c r="G10" s="7"/>
      <c r="H10" s="7"/>
      <c r="I10" s="7"/>
      <c r="J10" s="7"/>
      <c r="K10" s="149"/>
      <c r="L10" s="151"/>
      <c r="M10" s="7"/>
      <c r="N10" s="7"/>
      <c r="O10" s="7"/>
      <c r="P10" s="7"/>
      <c r="Q10" s="7"/>
      <c r="R10" s="7"/>
      <c r="S10" s="7"/>
    </row>
    <row r="11" spans="1:19" ht="45" customHeight="1" thickBot="1" x14ac:dyDescent="0.3">
      <c r="A11" s="155" t="s">
        <v>89</v>
      </c>
      <c r="B11" s="157" t="s">
        <v>90</v>
      </c>
      <c r="C11" s="159" t="s">
        <v>87</v>
      </c>
      <c r="D11" s="155" t="s">
        <v>97</v>
      </c>
      <c r="E11" s="177" t="s">
        <v>13</v>
      </c>
      <c r="F11" s="157" t="s">
        <v>93</v>
      </c>
      <c r="G11" s="179" t="s">
        <v>253</v>
      </c>
      <c r="H11" s="181" t="s">
        <v>92</v>
      </c>
      <c r="I11" s="182"/>
      <c r="J11" s="183"/>
      <c r="K11" s="187" t="s">
        <v>225</v>
      </c>
      <c r="L11" s="64" t="s">
        <v>232</v>
      </c>
      <c r="M11" s="179" t="s">
        <v>91</v>
      </c>
      <c r="N11" s="174" t="s">
        <v>101</v>
      </c>
      <c r="O11" s="175"/>
      <c r="P11" s="186"/>
      <c r="Q11" s="174" t="s">
        <v>18</v>
      </c>
      <c r="R11" s="175"/>
      <c r="S11" s="176"/>
    </row>
    <row r="12" spans="1:19" ht="33" customHeight="1" thickBot="1" x14ac:dyDescent="0.3">
      <c r="A12" s="156"/>
      <c r="B12" s="158"/>
      <c r="C12" s="160"/>
      <c r="D12" s="161"/>
      <c r="E12" s="178"/>
      <c r="F12" s="158"/>
      <c r="G12" s="180"/>
      <c r="H12" s="22" t="s">
        <v>224</v>
      </c>
      <c r="I12" s="23" t="s">
        <v>16</v>
      </c>
      <c r="J12" s="24" t="s">
        <v>17</v>
      </c>
      <c r="K12" s="188"/>
      <c r="L12" s="78" t="s">
        <v>247</v>
      </c>
      <c r="M12" s="189"/>
      <c r="N12" s="12" t="s">
        <v>220</v>
      </c>
      <c r="O12" s="13" t="s">
        <v>16</v>
      </c>
      <c r="P12" s="15" t="s">
        <v>17</v>
      </c>
      <c r="Q12" s="12" t="s">
        <v>220</v>
      </c>
      <c r="R12" s="13" t="s">
        <v>16</v>
      </c>
      <c r="S12" s="14" t="s">
        <v>17</v>
      </c>
    </row>
    <row r="13" spans="1:19" ht="15.6" x14ac:dyDescent="0.25">
      <c r="A13" s="81" t="s">
        <v>249</v>
      </c>
      <c r="B13" s="82">
        <v>3</v>
      </c>
      <c r="C13" s="83" t="s">
        <v>135</v>
      </c>
      <c r="D13" s="84">
        <v>20</v>
      </c>
      <c r="E13" s="85">
        <v>180</v>
      </c>
      <c r="F13" s="82">
        <v>12</v>
      </c>
      <c r="G13" s="86">
        <f>E13*F13/8760</f>
        <v>0.24657534246575341</v>
      </c>
      <c r="H13" s="92">
        <f>VLOOKUP(C13,'Datenquellen '!$M$8:$P$84,2,FALSE)</f>
        <v>13.5</v>
      </c>
      <c r="I13" s="96">
        <f>VLOOKUP(C13,'Datenquellen '!$M$8:$P$84,3,FALSE)</f>
        <v>5.8</v>
      </c>
      <c r="J13" s="100">
        <f>VLOOKUP(C13,'Datenquellen '!$M$8:$P$84,4,FALSE)</f>
        <v>6.7</v>
      </c>
      <c r="K13" s="87">
        <f>IFERROR(((D13*G13*H13)/B13),0)</f>
        <v>22.191780821917806</v>
      </c>
      <c r="L13" s="88" t="s">
        <v>245</v>
      </c>
      <c r="M13" s="89">
        <v>0.7</v>
      </c>
      <c r="N13" s="92">
        <f>D13*G13*H13*M13</f>
        <v>46.602739726027394</v>
      </c>
      <c r="O13" s="96">
        <f>D13*G13*I13</f>
        <v>28.602739726027398</v>
      </c>
      <c r="P13" s="104">
        <f>D13*G13*J13</f>
        <v>33.041095890410958</v>
      </c>
      <c r="Q13" s="92">
        <f>IFERROR(N13/B13,0)</f>
        <v>15.534246575342465</v>
      </c>
      <c r="R13" s="96">
        <f>IFERROR(O13/B13,0)</f>
        <v>9.5342465753424666</v>
      </c>
      <c r="S13" s="100">
        <f>IFERROR(P13/B13,0)</f>
        <v>11.013698630136986</v>
      </c>
    </row>
    <row r="14" spans="1:19" ht="15" x14ac:dyDescent="0.25">
      <c r="A14" s="37"/>
      <c r="B14" s="39">
        <v>0</v>
      </c>
      <c r="C14" s="76" t="s">
        <v>88</v>
      </c>
      <c r="D14" s="37"/>
      <c r="E14" s="38"/>
      <c r="F14" s="39"/>
      <c r="G14" s="35">
        <f t="shared" ref="G14:G24" si="0">E14*F14/8760</f>
        <v>0</v>
      </c>
      <c r="H14" s="93">
        <f>VLOOKUP(C14,'Datenquellen '!$M$8:$P$84,2,FALSE)</f>
        <v>0</v>
      </c>
      <c r="I14" s="97">
        <f>VLOOKUP(C14,'Datenquellen '!$M$8:$P$84,3,FALSE)</f>
        <v>0</v>
      </c>
      <c r="J14" s="101">
        <f>VLOOKUP(C14,'Datenquellen '!$M$8:$P$84,4,FALSE)</f>
        <v>0</v>
      </c>
      <c r="K14" s="62">
        <f t="shared" ref="K14:K24" si="1">IFERROR(((D14*G14*H14)/B14),0)</f>
        <v>0</v>
      </c>
      <c r="L14" s="90" t="s">
        <v>246</v>
      </c>
      <c r="M14" s="19">
        <v>0.7</v>
      </c>
      <c r="N14" s="93">
        <f t="shared" ref="N14:N24" si="2">D14*G14*H14*M14</f>
        <v>0</v>
      </c>
      <c r="O14" s="97">
        <f t="shared" ref="O14:O24" si="3">D14*G14*I14</f>
        <v>0</v>
      </c>
      <c r="P14" s="105">
        <f t="shared" ref="P14:P24" si="4">D14*G14*J14</f>
        <v>0</v>
      </c>
      <c r="Q14" s="93">
        <f t="shared" ref="Q14:Q24" si="5">IFERROR(N14/B14,0)</f>
        <v>0</v>
      </c>
      <c r="R14" s="97">
        <f t="shared" ref="R14:R24" si="6">IFERROR(O14/B14,0)</f>
        <v>0</v>
      </c>
      <c r="S14" s="101">
        <f t="shared" ref="S14:S24" si="7">IFERROR(P14/B14,0)</f>
        <v>0</v>
      </c>
    </row>
    <row r="15" spans="1:19" ht="15" x14ac:dyDescent="0.25">
      <c r="A15" s="37"/>
      <c r="B15" s="39">
        <v>0</v>
      </c>
      <c r="C15" s="76" t="s">
        <v>88</v>
      </c>
      <c r="D15" s="37"/>
      <c r="E15" s="38"/>
      <c r="F15" s="39"/>
      <c r="G15" s="34">
        <f t="shared" si="0"/>
        <v>0</v>
      </c>
      <c r="H15" s="94">
        <f>VLOOKUP(C15,'Datenquellen '!$M$8:$P$84,2,FALSE)</f>
        <v>0</v>
      </c>
      <c r="I15" s="98">
        <f>VLOOKUP(C15,'Datenquellen '!$M$8:$P$84,3,FALSE)</f>
        <v>0</v>
      </c>
      <c r="J15" s="102">
        <f>VLOOKUP(C15,'Datenquellen '!$M$8:$P$84,4,FALSE)</f>
        <v>0</v>
      </c>
      <c r="K15" s="34">
        <f t="shared" si="1"/>
        <v>0</v>
      </c>
      <c r="L15" s="90" t="s">
        <v>246</v>
      </c>
      <c r="M15" s="11">
        <v>0.7</v>
      </c>
      <c r="N15" s="94">
        <f t="shared" si="2"/>
        <v>0</v>
      </c>
      <c r="O15" s="98">
        <f t="shared" si="3"/>
        <v>0</v>
      </c>
      <c r="P15" s="106">
        <f t="shared" si="4"/>
        <v>0</v>
      </c>
      <c r="Q15" s="108">
        <f t="shared" si="5"/>
        <v>0</v>
      </c>
      <c r="R15" s="109">
        <f t="shared" si="6"/>
        <v>0</v>
      </c>
      <c r="S15" s="110">
        <f t="shared" si="7"/>
        <v>0</v>
      </c>
    </row>
    <row r="16" spans="1:19" ht="15" x14ac:dyDescent="0.25">
      <c r="A16" s="37"/>
      <c r="B16" s="39">
        <v>0</v>
      </c>
      <c r="C16" s="76" t="s">
        <v>88</v>
      </c>
      <c r="D16" s="37"/>
      <c r="E16" s="38"/>
      <c r="F16" s="39"/>
      <c r="G16" s="35">
        <f t="shared" si="0"/>
        <v>0</v>
      </c>
      <c r="H16" s="93">
        <f>VLOOKUP(C16,'Datenquellen '!$M$8:$P$84,2,FALSE)</f>
        <v>0</v>
      </c>
      <c r="I16" s="97">
        <f>VLOOKUP(C16,'Datenquellen '!$M$8:$P$84,3,FALSE)</f>
        <v>0</v>
      </c>
      <c r="J16" s="101">
        <f>VLOOKUP(C16,'Datenquellen '!$M$8:$P$84,4,FALSE)</f>
        <v>0</v>
      </c>
      <c r="K16" s="62">
        <f t="shared" si="1"/>
        <v>0</v>
      </c>
      <c r="L16" s="90" t="s">
        <v>246</v>
      </c>
      <c r="M16" s="19">
        <v>0.7</v>
      </c>
      <c r="N16" s="93">
        <f t="shared" si="2"/>
        <v>0</v>
      </c>
      <c r="O16" s="97">
        <f t="shared" si="3"/>
        <v>0</v>
      </c>
      <c r="P16" s="105">
        <f t="shared" si="4"/>
        <v>0</v>
      </c>
      <c r="Q16" s="93">
        <f t="shared" si="5"/>
        <v>0</v>
      </c>
      <c r="R16" s="97">
        <f t="shared" si="6"/>
        <v>0</v>
      </c>
      <c r="S16" s="101">
        <f t="shared" si="7"/>
        <v>0</v>
      </c>
    </row>
    <row r="17" spans="1:19" ht="15" x14ac:dyDescent="0.25">
      <c r="A17" s="37"/>
      <c r="B17" s="39">
        <v>0</v>
      </c>
      <c r="C17" s="76" t="s">
        <v>88</v>
      </c>
      <c r="D17" s="37"/>
      <c r="E17" s="38"/>
      <c r="F17" s="39"/>
      <c r="G17" s="34">
        <f t="shared" si="0"/>
        <v>0</v>
      </c>
      <c r="H17" s="94">
        <f>VLOOKUP(C17,'Datenquellen '!$M$8:$P$84,2,FALSE)</f>
        <v>0</v>
      </c>
      <c r="I17" s="98">
        <f>VLOOKUP(C17,'Datenquellen '!$M$8:$P$84,3,FALSE)</f>
        <v>0</v>
      </c>
      <c r="J17" s="102">
        <f>VLOOKUP(C17,'Datenquellen '!$M$8:$P$84,4,FALSE)</f>
        <v>0</v>
      </c>
      <c r="K17" s="34">
        <f t="shared" si="1"/>
        <v>0</v>
      </c>
      <c r="L17" s="90" t="s">
        <v>246</v>
      </c>
      <c r="M17" s="11">
        <v>0.7</v>
      </c>
      <c r="N17" s="94">
        <f t="shared" si="2"/>
        <v>0</v>
      </c>
      <c r="O17" s="98">
        <f t="shared" si="3"/>
        <v>0</v>
      </c>
      <c r="P17" s="106">
        <f t="shared" si="4"/>
        <v>0</v>
      </c>
      <c r="Q17" s="108">
        <f t="shared" si="5"/>
        <v>0</v>
      </c>
      <c r="R17" s="109">
        <f t="shared" si="6"/>
        <v>0</v>
      </c>
      <c r="S17" s="110">
        <f t="shared" si="7"/>
        <v>0</v>
      </c>
    </row>
    <row r="18" spans="1:19" ht="15" x14ac:dyDescent="0.25">
      <c r="A18" s="37"/>
      <c r="B18" s="39">
        <v>0</v>
      </c>
      <c r="C18" s="76" t="s">
        <v>88</v>
      </c>
      <c r="D18" s="37"/>
      <c r="E18" s="38"/>
      <c r="F18" s="39"/>
      <c r="G18" s="35">
        <f t="shared" si="0"/>
        <v>0</v>
      </c>
      <c r="H18" s="93">
        <f>VLOOKUP(C18,'Datenquellen '!$M$8:$P$84,2,FALSE)</f>
        <v>0</v>
      </c>
      <c r="I18" s="97">
        <f>VLOOKUP(C18,'Datenquellen '!$M$8:$P$84,3,FALSE)</f>
        <v>0</v>
      </c>
      <c r="J18" s="101">
        <f>VLOOKUP(C18,'Datenquellen '!$M$8:$P$84,4,FALSE)</f>
        <v>0</v>
      </c>
      <c r="K18" s="62">
        <f t="shared" si="1"/>
        <v>0</v>
      </c>
      <c r="L18" s="90" t="s">
        <v>246</v>
      </c>
      <c r="M18" s="19">
        <v>0.7</v>
      </c>
      <c r="N18" s="93">
        <f t="shared" si="2"/>
        <v>0</v>
      </c>
      <c r="O18" s="97">
        <f t="shared" si="3"/>
        <v>0</v>
      </c>
      <c r="P18" s="105">
        <f t="shared" si="4"/>
        <v>0</v>
      </c>
      <c r="Q18" s="93">
        <f t="shared" si="5"/>
        <v>0</v>
      </c>
      <c r="R18" s="97">
        <f t="shared" si="6"/>
        <v>0</v>
      </c>
      <c r="S18" s="101">
        <f t="shared" si="7"/>
        <v>0</v>
      </c>
    </row>
    <row r="19" spans="1:19" ht="15" x14ac:dyDescent="0.25">
      <c r="A19" s="37"/>
      <c r="B19" s="39">
        <v>0</v>
      </c>
      <c r="C19" s="76" t="s">
        <v>88</v>
      </c>
      <c r="D19" s="37"/>
      <c r="E19" s="38"/>
      <c r="F19" s="39"/>
      <c r="G19" s="34">
        <f t="shared" si="0"/>
        <v>0</v>
      </c>
      <c r="H19" s="94">
        <f>VLOOKUP(C19,'Datenquellen '!$M$8:$P$84,2,FALSE)</f>
        <v>0</v>
      </c>
      <c r="I19" s="98">
        <f>VLOOKUP(C19,'Datenquellen '!$M$8:$P$84,3,FALSE)</f>
        <v>0</v>
      </c>
      <c r="J19" s="102">
        <f>VLOOKUP(C19,'Datenquellen '!$M$8:$P$84,4,FALSE)</f>
        <v>0</v>
      </c>
      <c r="K19" s="34">
        <f t="shared" si="1"/>
        <v>0</v>
      </c>
      <c r="L19" s="90" t="s">
        <v>246</v>
      </c>
      <c r="M19" s="11">
        <v>0.7</v>
      </c>
      <c r="N19" s="94">
        <f t="shared" si="2"/>
        <v>0</v>
      </c>
      <c r="O19" s="98">
        <f t="shared" si="3"/>
        <v>0</v>
      </c>
      <c r="P19" s="106">
        <f t="shared" si="4"/>
        <v>0</v>
      </c>
      <c r="Q19" s="108">
        <f t="shared" si="5"/>
        <v>0</v>
      </c>
      <c r="R19" s="109">
        <f t="shared" si="6"/>
        <v>0</v>
      </c>
      <c r="S19" s="110">
        <f t="shared" si="7"/>
        <v>0</v>
      </c>
    </row>
    <row r="20" spans="1:19" ht="15" x14ac:dyDescent="0.25">
      <c r="A20" s="37"/>
      <c r="B20" s="39">
        <v>0</v>
      </c>
      <c r="C20" s="76" t="s">
        <v>88</v>
      </c>
      <c r="D20" s="37"/>
      <c r="E20" s="38"/>
      <c r="F20" s="39"/>
      <c r="G20" s="35">
        <f t="shared" si="0"/>
        <v>0</v>
      </c>
      <c r="H20" s="93">
        <f>VLOOKUP(C20,'Datenquellen '!$M$8:$P$84,2,FALSE)</f>
        <v>0</v>
      </c>
      <c r="I20" s="97">
        <f>VLOOKUP(C20,'Datenquellen '!$M$8:$P$84,3,FALSE)</f>
        <v>0</v>
      </c>
      <c r="J20" s="101">
        <f>VLOOKUP(C20,'Datenquellen '!$M$8:$P$84,4,FALSE)</f>
        <v>0</v>
      </c>
      <c r="K20" s="62">
        <f t="shared" si="1"/>
        <v>0</v>
      </c>
      <c r="L20" s="90" t="s">
        <v>246</v>
      </c>
      <c r="M20" s="19">
        <v>0.7</v>
      </c>
      <c r="N20" s="93">
        <f t="shared" si="2"/>
        <v>0</v>
      </c>
      <c r="O20" s="97">
        <f t="shared" si="3"/>
        <v>0</v>
      </c>
      <c r="P20" s="105">
        <f t="shared" si="4"/>
        <v>0</v>
      </c>
      <c r="Q20" s="93">
        <f t="shared" si="5"/>
        <v>0</v>
      </c>
      <c r="R20" s="97">
        <f t="shared" si="6"/>
        <v>0</v>
      </c>
      <c r="S20" s="101">
        <f t="shared" si="7"/>
        <v>0</v>
      </c>
    </row>
    <row r="21" spans="1:19" ht="15" x14ac:dyDescent="0.25">
      <c r="A21" s="37"/>
      <c r="B21" s="39">
        <v>0</v>
      </c>
      <c r="C21" s="76" t="s">
        <v>88</v>
      </c>
      <c r="D21" s="37"/>
      <c r="E21" s="38"/>
      <c r="F21" s="39"/>
      <c r="G21" s="34">
        <f t="shared" si="0"/>
        <v>0</v>
      </c>
      <c r="H21" s="94">
        <f>VLOOKUP(C21,'Datenquellen '!$M$8:$P$84,2,FALSE)</f>
        <v>0</v>
      </c>
      <c r="I21" s="98">
        <f>VLOOKUP(C21,'Datenquellen '!$M$8:$P$84,3,FALSE)</f>
        <v>0</v>
      </c>
      <c r="J21" s="102">
        <f>VLOOKUP(C21,'Datenquellen '!$M$8:$P$84,4,FALSE)</f>
        <v>0</v>
      </c>
      <c r="K21" s="34">
        <f t="shared" si="1"/>
        <v>0</v>
      </c>
      <c r="L21" s="90" t="s">
        <v>246</v>
      </c>
      <c r="M21" s="11">
        <v>0.7</v>
      </c>
      <c r="N21" s="94">
        <f t="shared" si="2"/>
        <v>0</v>
      </c>
      <c r="O21" s="98">
        <f t="shared" si="3"/>
        <v>0</v>
      </c>
      <c r="P21" s="106">
        <f t="shared" si="4"/>
        <v>0</v>
      </c>
      <c r="Q21" s="108">
        <f t="shared" si="5"/>
        <v>0</v>
      </c>
      <c r="R21" s="109">
        <f t="shared" si="6"/>
        <v>0</v>
      </c>
      <c r="S21" s="110">
        <f t="shared" si="7"/>
        <v>0</v>
      </c>
    </row>
    <row r="22" spans="1:19" ht="15" x14ac:dyDescent="0.25">
      <c r="A22" s="37"/>
      <c r="B22" s="39">
        <v>0</v>
      </c>
      <c r="C22" s="76" t="s">
        <v>88</v>
      </c>
      <c r="D22" s="37"/>
      <c r="E22" s="38"/>
      <c r="F22" s="39"/>
      <c r="G22" s="35">
        <f t="shared" si="0"/>
        <v>0</v>
      </c>
      <c r="H22" s="93">
        <f>VLOOKUP(C22,'Datenquellen '!$M$8:$P$84,2,FALSE)</f>
        <v>0</v>
      </c>
      <c r="I22" s="97">
        <f>VLOOKUP(C22,'Datenquellen '!$M$8:$P$84,3,FALSE)</f>
        <v>0</v>
      </c>
      <c r="J22" s="101">
        <f>VLOOKUP(C22,'Datenquellen '!$M$8:$P$84,4,FALSE)</f>
        <v>0</v>
      </c>
      <c r="K22" s="62">
        <f t="shared" si="1"/>
        <v>0</v>
      </c>
      <c r="L22" s="90" t="s">
        <v>246</v>
      </c>
      <c r="M22" s="19">
        <v>0.7</v>
      </c>
      <c r="N22" s="93">
        <f t="shared" si="2"/>
        <v>0</v>
      </c>
      <c r="O22" s="97">
        <f t="shared" si="3"/>
        <v>0</v>
      </c>
      <c r="P22" s="105">
        <f t="shared" si="4"/>
        <v>0</v>
      </c>
      <c r="Q22" s="93">
        <f t="shared" si="5"/>
        <v>0</v>
      </c>
      <c r="R22" s="97">
        <f t="shared" si="6"/>
        <v>0</v>
      </c>
      <c r="S22" s="101">
        <f t="shared" si="7"/>
        <v>0</v>
      </c>
    </row>
    <row r="23" spans="1:19" ht="15" x14ac:dyDescent="0.25">
      <c r="A23" s="37"/>
      <c r="B23" s="39">
        <v>0</v>
      </c>
      <c r="C23" s="76" t="s">
        <v>88</v>
      </c>
      <c r="D23" s="37"/>
      <c r="E23" s="38"/>
      <c r="F23" s="39"/>
      <c r="G23" s="34">
        <f t="shared" si="0"/>
        <v>0</v>
      </c>
      <c r="H23" s="94">
        <f>VLOOKUP(C23,'Datenquellen '!$M$8:$P$84,2,FALSE)</f>
        <v>0</v>
      </c>
      <c r="I23" s="98">
        <f>VLOOKUP(C23,'Datenquellen '!$M$8:$P$84,3,FALSE)</f>
        <v>0</v>
      </c>
      <c r="J23" s="102">
        <f>VLOOKUP(C23,'Datenquellen '!$M$8:$P$84,4,FALSE)</f>
        <v>0</v>
      </c>
      <c r="K23" s="34">
        <f t="shared" si="1"/>
        <v>0</v>
      </c>
      <c r="L23" s="90" t="s">
        <v>246</v>
      </c>
      <c r="M23" s="11">
        <v>0.7</v>
      </c>
      <c r="N23" s="94">
        <f t="shared" si="2"/>
        <v>0</v>
      </c>
      <c r="O23" s="98">
        <f t="shared" si="3"/>
        <v>0</v>
      </c>
      <c r="P23" s="106">
        <f t="shared" si="4"/>
        <v>0</v>
      </c>
      <c r="Q23" s="108">
        <f t="shared" si="5"/>
        <v>0</v>
      </c>
      <c r="R23" s="109">
        <f t="shared" si="6"/>
        <v>0</v>
      </c>
      <c r="S23" s="110">
        <f t="shared" si="7"/>
        <v>0</v>
      </c>
    </row>
    <row r="24" spans="1:19" ht="15.6" thickBot="1" x14ac:dyDescent="0.3">
      <c r="A24" s="43"/>
      <c r="B24" s="44">
        <v>0</v>
      </c>
      <c r="C24" s="79" t="s">
        <v>88</v>
      </c>
      <c r="D24" s="40"/>
      <c r="E24" s="41"/>
      <c r="F24" s="42"/>
      <c r="G24" s="36">
        <f t="shared" si="0"/>
        <v>0</v>
      </c>
      <c r="H24" s="95">
        <f>VLOOKUP(C24,'Datenquellen '!$M$8:$P$84,2,FALSE)</f>
        <v>0</v>
      </c>
      <c r="I24" s="99">
        <f>VLOOKUP(C24,'Datenquellen '!$M$8:$P$84,3,FALSE)</f>
        <v>0</v>
      </c>
      <c r="J24" s="103">
        <f>VLOOKUP(C24,'Datenquellen '!$M$8:$P$84,4,FALSE)</f>
        <v>0</v>
      </c>
      <c r="K24" s="63">
        <f t="shared" si="1"/>
        <v>0</v>
      </c>
      <c r="L24" s="91" t="s">
        <v>246</v>
      </c>
      <c r="M24" s="20">
        <v>0.7</v>
      </c>
      <c r="N24" s="95">
        <f t="shared" si="2"/>
        <v>0</v>
      </c>
      <c r="O24" s="99">
        <f t="shared" si="3"/>
        <v>0</v>
      </c>
      <c r="P24" s="107">
        <f t="shared" si="4"/>
        <v>0</v>
      </c>
      <c r="Q24" s="95">
        <f t="shared" si="5"/>
        <v>0</v>
      </c>
      <c r="R24" s="99">
        <f t="shared" si="6"/>
        <v>0</v>
      </c>
      <c r="S24" s="103">
        <f t="shared" si="7"/>
        <v>0</v>
      </c>
    </row>
    <row r="25" spans="1:19" ht="16.2" thickBot="1" x14ac:dyDescent="0.35">
      <c r="A25" s="45" t="s">
        <v>96</v>
      </c>
      <c r="B25" s="46">
        <f>SUM(B14:B24)</f>
        <v>0</v>
      </c>
      <c r="F25" s="2"/>
      <c r="G25" s="2"/>
    </row>
    <row r="26" spans="1:19" ht="35.1" customHeight="1" x14ac:dyDescent="0.4">
      <c r="A26" s="7" t="s">
        <v>234</v>
      </c>
    </row>
    <row r="27" spans="1:19" ht="35.1" customHeight="1" x14ac:dyDescent="0.3">
      <c r="A27" s="4" t="s">
        <v>235</v>
      </c>
    </row>
    <row r="28" spans="1:19" ht="17.399999999999999" x14ac:dyDescent="0.25">
      <c r="A28" s="65" t="s">
        <v>236</v>
      </c>
    </row>
  </sheetData>
  <sheetProtection algorithmName="SHA-512" hashValue="hlw+vh2NdSFpwNLpITRtoCNKdejtrfgb5i0sC3j88ExWV5qif7WxnPoT/7J1ed6myz2gFOL4bY5O7pRhCF7aYw==" saltValue="wSkCn/9sW6lIFl72ZIqHVw==" spinCount="100000" sheet="1" objects="1" scenarios="1"/>
  <mergeCells count="18">
    <mergeCell ref="A11:A12"/>
    <mergeCell ref="B11:B12"/>
    <mergeCell ref="C11:C12"/>
    <mergeCell ref="D11:D12"/>
    <mergeCell ref="B3:D3"/>
    <mergeCell ref="B4:D4"/>
    <mergeCell ref="B5:D5"/>
    <mergeCell ref="B6:D6"/>
    <mergeCell ref="B7:D7"/>
    <mergeCell ref="K7:L10"/>
    <mergeCell ref="K11:K12"/>
    <mergeCell ref="Q11:S11"/>
    <mergeCell ref="E11:E12"/>
    <mergeCell ref="F11:F12"/>
    <mergeCell ref="G11:G12"/>
    <mergeCell ref="H11:J11"/>
    <mergeCell ref="M11:M12"/>
    <mergeCell ref="N11:P11"/>
  </mergeCells>
  <dataValidations count="1">
    <dataValidation type="whole" allowBlank="1" showInputMessage="1" showErrorMessage="1" sqref="F13">
      <formula1>0</formula1>
      <formula2>24</formula2>
    </dataValidation>
  </dataValidations>
  <pageMargins left="0.25" right="0.25" top="0.75" bottom="0.75" header="0.3" footer="0.3"/>
  <pageSetup paperSize="9" scale="57" orientation="landscape" r:id="rId1"/>
  <ignoredErrors>
    <ignoredError sqref="B25" formulaRange="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'Datenquellen '!$M$8:$M$84</xm:f>
          </x14:formula1>
          <xm:sqref>C13:C24</xm:sqref>
        </x14:dataValidation>
        <x14:dataValidation type="list" allowBlank="1" showInputMessage="1" showErrorMessage="1">
          <x14:formula1>
            <xm:f>'Datenquellen '!$W$6:$W$8</xm:f>
          </x14:formula1>
          <xm:sqref>L13:L24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S28"/>
  <sheetViews>
    <sheetView showGridLines="0" zoomScale="80" zoomScaleNormal="80" workbookViewId="0">
      <selection activeCell="M22" sqref="M22"/>
    </sheetView>
  </sheetViews>
  <sheetFormatPr baseColWidth="10" defaultRowHeight="13.2" x14ac:dyDescent="0.25"/>
  <cols>
    <col min="1" max="1" width="38.6640625" customWidth="1"/>
    <col min="2" max="2" width="8" bestFit="1" customWidth="1"/>
    <col min="3" max="3" width="51.5546875" customWidth="1"/>
    <col min="4" max="4" width="10.88671875" customWidth="1"/>
    <col min="5" max="5" width="12.6640625" bestFit="1" customWidth="1"/>
    <col min="6" max="6" width="11" bestFit="1" customWidth="1"/>
    <col min="7" max="7" width="10.5546875" customWidth="1"/>
    <col min="8" max="8" width="8.5546875" customWidth="1"/>
    <col min="9" max="10" width="6.5546875" customWidth="1"/>
    <col min="11" max="11" width="10.6640625" customWidth="1"/>
    <col min="12" max="12" width="11.6640625" customWidth="1"/>
    <col min="13" max="13" width="17" bestFit="1" customWidth="1"/>
    <col min="14" max="19" width="8.6640625" customWidth="1"/>
  </cols>
  <sheetData>
    <row r="1" spans="1:19" ht="12.6" customHeight="1" x14ac:dyDescent="0.25"/>
    <row r="2" spans="1:19" ht="24.9" customHeight="1" thickBot="1" x14ac:dyDescent="0.45">
      <c r="A2" s="1" t="s">
        <v>218</v>
      </c>
      <c r="K2" s="58"/>
      <c r="L2" s="53"/>
    </row>
    <row r="3" spans="1:19" ht="15.6" customHeight="1" x14ac:dyDescent="0.25">
      <c r="A3" s="71" t="s">
        <v>1</v>
      </c>
      <c r="B3" s="162"/>
      <c r="C3" s="162"/>
      <c r="D3" s="163"/>
      <c r="K3" s="58"/>
      <c r="L3" s="53"/>
    </row>
    <row r="4" spans="1:19" ht="15.6" customHeight="1" x14ac:dyDescent="0.25">
      <c r="A4" s="72" t="s">
        <v>2</v>
      </c>
      <c r="B4" s="164"/>
      <c r="C4" s="164"/>
      <c r="D4" s="165"/>
      <c r="K4" s="58"/>
      <c r="L4" s="53"/>
    </row>
    <row r="5" spans="1:19" ht="15.6" customHeight="1" x14ac:dyDescent="0.3">
      <c r="A5" s="70" t="s">
        <v>3</v>
      </c>
      <c r="B5" s="164"/>
      <c r="C5" s="164"/>
      <c r="D5" s="165"/>
      <c r="E5" s="17"/>
      <c r="F5" s="17"/>
      <c r="K5" s="58"/>
      <c r="L5" s="53"/>
    </row>
    <row r="6" spans="1:19" ht="15.6" customHeight="1" thickBot="1" x14ac:dyDescent="0.3">
      <c r="A6" s="72" t="s">
        <v>100</v>
      </c>
      <c r="B6" s="166"/>
      <c r="C6" s="167"/>
      <c r="D6" s="168"/>
      <c r="E6" s="25"/>
      <c r="F6" s="25"/>
      <c r="K6" s="58"/>
      <c r="L6" s="53"/>
    </row>
    <row r="7" spans="1:19" ht="15.6" customHeight="1" thickBot="1" x14ac:dyDescent="0.35">
      <c r="A7" s="73" t="s">
        <v>14</v>
      </c>
      <c r="B7" s="169"/>
      <c r="C7" s="170"/>
      <c r="D7" s="171"/>
      <c r="E7" s="25"/>
      <c r="F7" s="25"/>
      <c r="G7" s="18"/>
      <c r="H7" s="18"/>
      <c r="I7" s="18"/>
      <c r="J7" s="18"/>
      <c r="K7" s="146" t="s">
        <v>233</v>
      </c>
      <c r="L7" s="148"/>
      <c r="M7" s="18"/>
    </row>
    <row r="8" spans="1:19" ht="15" customHeight="1" x14ac:dyDescent="0.3">
      <c r="C8" s="18"/>
      <c r="D8" s="18"/>
      <c r="E8" s="18"/>
      <c r="F8" s="18"/>
      <c r="G8" s="18"/>
      <c r="H8" s="18"/>
      <c r="I8" s="18"/>
      <c r="J8" s="18"/>
      <c r="K8" s="172"/>
      <c r="L8" s="173"/>
      <c r="M8" s="18"/>
    </row>
    <row r="9" spans="1:19" ht="12.75" customHeight="1" x14ac:dyDescent="0.3">
      <c r="A9" s="4" t="s">
        <v>102</v>
      </c>
      <c r="D9" s="7"/>
      <c r="E9" s="7"/>
      <c r="F9" s="7"/>
      <c r="G9" s="7"/>
      <c r="H9" s="7"/>
      <c r="I9" s="7"/>
      <c r="J9" s="7"/>
      <c r="K9" s="172"/>
      <c r="L9" s="173"/>
      <c r="M9" s="7"/>
      <c r="N9" s="7"/>
      <c r="O9" s="7"/>
      <c r="P9" s="7"/>
      <c r="Q9" s="7"/>
      <c r="R9" s="7"/>
      <c r="S9" s="7"/>
    </row>
    <row r="10" spans="1:19" ht="15" customHeight="1" thickBot="1" x14ac:dyDescent="0.3">
      <c r="C10" s="7"/>
      <c r="D10" s="7"/>
      <c r="E10" s="7"/>
      <c r="F10" s="7"/>
      <c r="G10" s="7"/>
      <c r="H10" s="7"/>
      <c r="I10" s="7"/>
      <c r="J10" s="7"/>
      <c r="K10" s="149"/>
      <c r="L10" s="151"/>
      <c r="M10" s="7"/>
      <c r="N10" s="7"/>
      <c r="O10" s="7"/>
      <c r="P10" s="7"/>
      <c r="Q10" s="7"/>
      <c r="R10" s="7"/>
      <c r="S10" s="7"/>
    </row>
    <row r="11" spans="1:19" ht="45" customHeight="1" thickBot="1" x14ac:dyDescent="0.3">
      <c r="A11" s="155" t="s">
        <v>89</v>
      </c>
      <c r="B11" s="157" t="s">
        <v>90</v>
      </c>
      <c r="C11" s="159" t="s">
        <v>87</v>
      </c>
      <c r="D11" s="155" t="s">
        <v>97</v>
      </c>
      <c r="E11" s="177" t="s">
        <v>13</v>
      </c>
      <c r="F11" s="157" t="s">
        <v>93</v>
      </c>
      <c r="G11" s="179" t="s">
        <v>253</v>
      </c>
      <c r="H11" s="181" t="s">
        <v>92</v>
      </c>
      <c r="I11" s="182"/>
      <c r="J11" s="183"/>
      <c r="K11" s="187" t="s">
        <v>225</v>
      </c>
      <c r="L11" s="64" t="s">
        <v>232</v>
      </c>
      <c r="M11" s="184" t="s">
        <v>91</v>
      </c>
      <c r="N11" s="174" t="s">
        <v>101</v>
      </c>
      <c r="O11" s="175"/>
      <c r="P11" s="186"/>
      <c r="Q11" s="174" t="s">
        <v>18</v>
      </c>
      <c r="R11" s="175"/>
      <c r="S11" s="176"/>
    </row>
    <row r="12" spans="1:19" ht="33" customHeight="1" thickBot="1" x14ac:dyDescent="0.3">
      <c r="A12" s="156"/>
      <c r="B12" s="158"/>
      <c r="C12" s="160"/>
      <c r="D12" s="161"/>
      <c r="E12" s="178"/>
      <c r="F12" s="158"/>
      <c r="G12" s="180"/>
      <c r="H12" s="22" t="s">
        <v>224</v>
      </c>
      <c r="I12" s="23" t="s">
        <v>16</v>
      </c>
      <c r="J12" s="24" t="s">
        <v>17</v>
      </c>
      <c r="K12" s="188"/>
      <c r="L12" s="78" t="s">
        <v>247</v>
      </c>
      <c r="M12" s="185"/>
      <c r="N12" s="12" t="s">
        <v>220</v>
      </c>
      <c r="O12" s="13" t="s">
        <v>16</v>
      </c>
      <c r="P12" s="15" t="s">
        <v>17</v>
      </c>
      <c r="Q12" s="12" t="s">
        <v>220</v>
      </c>
      <c r="R12" s="13" t="s">
        <v>16</v>
      </c>
      <c r="S12" s="14" t="s">
        <v>17</v>
      </c>
    </row>
    <row r="13" spans="1:19" ht="15.6" x14ac:dyDescent="0.25">
      <c r="A13" s="81" t="s">
        <v>249</v>
      </c>
      <c r="B13" s="82">
        <v>1</v>
      </c>
      <c r="C13" s="83" t="s">
        <v>186</v>
      </c>
      <c r="D13" s="84">
        <v>5</v>
      </c>
      <c r="E13" s="85">
        <v>365</v>
      </c>
      <c r="F13" s="82">
        <v>12</v>
      </c>
      <c r="G13" s="86">
        <f>E13*F13/8760</f>
        <v>0.5</v>
      </c>
      <c r="H13" s="92">
        <f>VLOOKUP(C13,'Datenquellen '!$R$8:$U$42,2,FALSE)</f>
        <v>85</v>
      </c>
      <c r="I13" s="96">
        <f>VLOOKUP(C13,'Datenquellen '!$R$8:$U$42,3,FALSE)</f>
        <v>44</v>
      </c>
      <c r="J13" s="100">
        <f>VLOOKUP(C13,'Datenquellen '!$R$8:$U$42,4,FALSE)</f>
        <v>38</v>
      </c>
      <c r="K13" s="87">
        <f>IFERROR(((D13*G13*H13)/B13),0)</f>
        <v>212.5</v>
      </c>
      <c r="L13" s="88" t="s">
        <v>245</v>
      </c>
      <c r="M13" s="89">
        <v>0.6</v>
      </c>
      <c r="N13" s="92">
        <f>D13*G13*H13*M13</f>
        <v>127.5</v>
      </c>
      <c r="O13" s="96">
        <f>D13*G13*I13</f>
        <v>110</v>
      </c>
      <c r="P13" s="104">
        <f>D13*G13*J13</f>
        <v>95</v>
      </c>
      <c r="Q13" s="92">
        <f>IFERROR(N13/B13,0)</f>
        <v>127.5</v>
      </c>
      <c r="R13" s="96">
        <f>IFERROR(O13/B13,0)</f>
        <v>110</v>
      </c>
      <c r="S13" s="100">
        <f>IFERROR(P13/B13,0)</f>
        <v>95</v>
      </c>
    </row>
    <row r="14" spans="1:19" ht="15" x14ac:dyDescent="0.25">
      <c r="A14" s="37"/>
      <c r="B14" s="39">
        <v>0</v>
      </c>
      <c r="C14" s="76" t="s">
        <v>88</v>
      </c>
      <c r="D14" s="37"/>
      <c r="E14" s="38"/>
      <c r="F14" s="39"/>
      <c r="G14" s="35">
        <f t="shared" ref="G14:G24" si="0">E14*F14/8760</f>
        <v>0</v>
      </c>
      <c r="H14" s="93">
        <f>VLOOKUP(C14,'Datenquellen '!$R$8:$U$42,2,FALSE)</f>
        <v>0</v>
      </c>
      <c r="I14" s="97">
        <f>VLOOKUP(C14,'Datenquellen '!$R$8:$U$42,3,FALSE)</f>
        <v>0</v>
      </c>
      <c r="J14" s="101">
        <f>VLOOKUP(C14,'Datenquellen '!$R$8:$U$42,4,FALSE)</f>
        <v>0</v>
      </c>
      <c r="K14" s="62">
        <f t="shared" ref="K14:K24" si="1">IFERROR(((D14*G14*H14)/B14),0)</f>
        <v>0</v>
      </c>
      <c r="L14" s="90" t="s">
        <v>246</v>
      </c>
      <c r="M14" s="19">
        <v>0.6</v>
      </c>
      <c r="N14" s="93">
        <f t="shared" ref="N14:N24" si="2">D14*G14*H14*M14</f>
        <v>0</v>
      </c>
      <c r="O14" s="97">
        <f t="shared" ref="O14:O24" si="3">D14*G14*I14</f>
        <v>0</v>
      </c>
      <c r="P14" s="105">
        <f t="shared" ref="P14:P24" si="4">D14*G14*J14</f>
        <v>0</v>
      </c>
      <c r="Q14" s="93">
        <f t="shared" ref="Q14:Q24" si="5">IFERROR(N14/B14,0)</f>
        <v>0</v>
      </c>
      <c r="R14" s="97">
        <f t="shared" ref="R14:R24" si="6">IFERROR(O14/B14,0)</f>
        <v>0</v>
      </c>
      <c r="S14" s="101">
        <f t="shared" ref="S14:S24" si="7">IFERROR(P14/B14,0)</f>
        <v>0</v>
      </c>
    </row>
    <row r="15" spans="1:19" ht="15" x14ac:dyDescent="0.25">
      <c r="A15" s="37"/>
      <c r="B15" s="39">
        <v>0</v>
      </c>
      <c r="C15" s="76" t="s">
        <v>88</v>
      </c>
      <c r="D15" s="37"/>
      <c r="E15" s="38"/>
      <c r="F15" s="39"/>
      <c r="G15" s="34">
        <f t="shared" si="0"/>
        <v>0</v>
      </c>
      <c r="H15" s="94">
        <f>VLOOKUP(C15,'Datenquellen '!$R$8:$U$42,2,FALSE)</f>
        <v>0</v>
      </c>
      <c r="I15" s="98">
        <f>VLOOKUP(C15,'Datenquellen '!$R$8:$U$42,3,FALSE)</f>
        <v>0</v>
      </c>
      <c r="J15" s="102">
        <f>VLOOKUP(C15,'Datenquellen '!$R$8:$U$42,4,FALSE)</f>
        <v>0</v>
      </c>
      <c r="K15" s="34">
        <f t="shared" si="1"/>
        <v>0</v>
      </c>
      <c r="L15" s="90" t="s">
        <v>246</v>
      </c>
      <c r="M15" s="11">
        <v>0.6</v>
      </c>
      <c r="N15" s="94">
        <f t="shared" si="2"/>
        <v>0</v>
      </c>
      <c r="O15" s="98">
        <f t="shared" si="3"/>
        <v>0</v>
      </c>
      <c r="P15" s="106">
        <f t="shared" si="4"/>
        <v>0</v>
      </c>
      <c r="Q15" s="108">
        <f t="shared" si="5"/>
        <v>0</v>
      </c>
      <c r="R15" s="109">
        <f t="shared" si="6"/>
        <v>0</v>
      </c>
      <c r="S15" s="110">
        <f t="shared" si="7"/>
        <v>0</v>
      </c>
    </row>
    <row r="16" spans="1:19" ht="15" x14ac:dyDescent="0.25">
      <c r="A16" s="37"/>
      <c r="B16" s="39">
        <v>0</v>
      </c>
      <c r="C16" s="76" t="s">
        <v>88</v>
      </c>
      <c r="D16" s="37"/>
      <c r="E16" s="38"/>
      <c r="F16" s="39"/>
      <c r="G16" s="35">
        <f t="shared" si="0"/>
        <v>0</v>
      </c>
      <c r="H16" s="93">
        <f>VLOOKUP(C16,'Datenquellen '!$R$8:$U$42,2,FALSE)</f>
        <v>0</v>
      </c>
      <c r="I16" s="97">
        <f>VLOOKUP(C16,'Datenquellen '!$R$8:$U$42,3,FALSE)</f>
        <v>0</v>
      </c>
      <c r="J16" s="101">
        <f>VLOOKUP(C16,'Datenquellen '!$R$8:$U$42,4,FALSE)</f>
        <v>0</v>
      </c>
      <c r="K16" s="62">
        <f t="shared" si="1"/>
        <v>0</v>
      </c>
      <c r="L16" s="90" t="s">
        <v>246</v>
      </c>
      <c r="M16" s="19">
        <v>0.6</v>
      </c>
      <c r="N16" s="93">
        <f t="shared" si="2"/>
        <v>0</v>
      </c>
      <c r="O16" s="97">
        <f t="shared" si="3"/>
        <v>0</v>
      </c>
      <c r="P16" s="105">
        <f t="shared" si="4"/>
        <v>0</v>
      </c>
      <c r="Q16" s="93">
        <f t="shared" si="5"/>
        <v>0</v>
      </c>
      <c r="R16" s="97">
        <f t="shared" si="6"/>
        <v>0</v>
      </c>
      <c r="S16" s="101">
        <f t="shared" si="7"/>
        <v>0</v>
      </c>
    </row>
    <row r="17" spans="1:19" ht="15" x14ac:dyDescent="0.25">
      <c r="A17" s="37"/>
      <c r="B17" s="39">
        <v>0</v>
      </c>
      <c r="C17" s="76" t="s">
        <v>88</v>
      </c>
      <c r="D17" s="37"/>
      <c r="E17" s="38"/>
      <c r="F17" s="39"/>
      <c r="G17" s="34">
        <f t="shared" si="0"/>
        <v>0</v>
      </c>
      <c r="H17" s="94">
        <f>VLOOKUP(C17,'Datenquellen '!$R$8:$U$42,2,FALSE)</f>
        <v>0</v>
      </c>
      <c r="I17" s="98">
        <f>VLOOKUP(C17,'Datenquellen '!$R$8:$U$42,3,FALSE)</f>
        <v>0</v>
      </c>
      <c r="J17" s="102">
        <f>VLOOKUP(C17,'Datenquellen '!$R$8:$U$42,4,FALSE)</f>
        <v>0</v>
      </c>
      <c r="K17" s="34">
        <f t="shared" si="1"/>
        <v>0</v>
      </c>
      <c r="L17" s="90" t="s">
        <v>246</v>
      </c>
      <c r="M17" s="11">
        <v>0.6</v>
      </c>
      <c r="N17" s="94">
        <f t="shared" si="2"/>
        <v>0</v>
      </c>
      <c r="O17" s="98">
        <f t="shared" si="3"/>
        <v>0</v>
      </c>
      <c r="P17" s="106">
        <f t="shared" si="4"/>
        <v>0</v>
      </c>
      <c r="Q17" s="108">
        <f t="shared" si="5"/>
        <v>0</v>
      </c>
      <c r="R17" s="109">
        <f t="shared" si="6"/>
        <v>0</v>
      </c>
      <c r="S17" s="110">
        <f t="shared" si="7"/>
        <v>0</v>
      </c>
    </row>
    <row r="18" spans="1:19" ht="15" x14ac:dyDescent="0.25">
      <c r="A18" s="37"/>
      <c r="B18" s="39">
        <v>0</v>
      </c>
      <c r="C18" s="76" t="s">
        <v>88</v>
      </c>
      <c r="D18" s="37"/>
      <c r="E18" s="38"/>
      <c r="F18" s="39"/>
      <c r="G18" s="35">
        <f t="shared" si="0"/>
        <v>0</v>
      </c>
      <c r="H18" s="93">
        <f>VLOOKUP(C18,'Datenquellen '!$R$8:$U$42,2,FALSE)</f>
        <v>0</v>
      </c>
      <c r="I18" s="97">
        <f>VLOOKUP(C18,'Datenquellen '!$R$8:$U$42,3,FALSE)</f>
        <v>0</v>
      </c>
      <c r="J18" s="101">
        <f>VLOOKUP(C18,'Datenquellen '!$R$8:$U$42,4,FALSE)</f>
        <v>0</v>
      </c>
      <c r="K18" s="62">
        <f t="shared" si="1"/>
        <v>0</v>
      </c>
      <c r="L18" s="90" t="s">
        <v>246</v>
      </c>
      <c r="M18" s="19">
        <v>0.6</v>
      </c>
      <c r="N18" s="93">
        <f t="shared" si="2"/>
        <v>0</v>
      </c>
      <c r="O18" s="97">
        <f t="shared" si="3"/>
        <v>0</v>
      </c>
      <c r="P18" s="105">
        <f t="shared" si="4"/>
        <v>0</v>
      </c>
      <c r="Q18" s="93">
        <f t="shared" si="5"/>
        <v>0</v>
      </c>
      <c r="R18" s="97">
        <f t="shared" si="6"/>
        <v>0</v>
      </c>
      <c r="S18" s="101">
        <f t="shared" si="7"/>
        <v>0</v>
      </c>
    </row>
    <row r="19" spans="1:19" ht="15" x14ac:dyDescent="0.25">
      <c r="A19" s="37"/>
      <c r="B19" s="39">
        <v>0</v>
      </c>
      <c r="C19" s="76" t="s">
        <v>88</v>
      </c>
      <c r="D19" s="37"/>
      <c r="E19" s="38"/>
      <c r="F19" s="39"/>
      <c r="G19" s="34">
        <f t="shared" si="0"/>
        <v>0</v>
      </c>
      <c r="H19" s="94">
        <f>VLOOKUP(C19,'Datenquellen '!$R$8:$U$42,2,FALSE)</f>
        <v>0</v>
      </c>
      <c r="I19" s="98">
        <f>VLOOKUP(C19,'Datenquellen '!$R$8:$U$42,3,FALSE)</f>
        <v>0</v>
      </c>
      <c r="J19" s="102">
        <f>VLOOKUP(C19,'Datenquellen '!$R$8:$U$42,4,FALSE)</f>
        <v>0</v>
      </c>
      <c r="K19" s="34">
        <f t="shared" si="1"/>
        <v>0</v>
      </c>
      <c r="L19" s="90" t="s">
        <v>246</v>
      </c>
      <c r="M19" s="11">
        <v>0.6</v>
      </c>
      <c r="N19" s="94">
        <f t="shared" si="2"/>
        <v>0</v>
      </c>
      <c r="O19" s="98">
        <f t="shared" si="3"/>
        <v>0</v>
      </c>
      <c r="P19" s="106">
        <f t="shared" si="4"/>
        <v>0</v>
      </c>
      <c r="Q19" s="108">
        <f t="shared" si="5"/>
        <v>0</v>
      </c>
      <c r="R19" s="109">
        <f t="shared" si="6"/>
        <v>0</v>
      </c>
      <c r="S19" s="110">
        <f t="shared" si="7"/>
        <v>0</v>
      </c>
    </row>
    <row r="20" spans="1:19" ht="15" x14ac:dyDescent="0.25">
      <c r="A20" s="37"/>
      <c r="B20" s="39">
        <v>0</v>
      </c>
      <c r="C20" s="76" t="s">
        <v>88</v>
      </c>
      <c r="D20" s="37"/>
      <c r="E20" s="38"/>
      <c r="F20" s="39"/>
      <c r="G20" s="35">
        <f t="shared" si="0"/>
        <v>0</v>
      </c>
      <c r="H20" s="93">
        <f>VLOOKUP(C20,'Datenquellen '!$R$8:$U$42,2,FALSE)</f>
        <v>0</v>
      </c>
      <c r="I20" s="97">
        <f>VLOOKUP(C20,'Datenquellen '!$R$8:$U$42,3,FALSE)</f>
        <v>0</v>
      </c>
      <c r="J20" s="101">
        <f>VLOOKUP(C20,'Datenquellen '!$R$8:$U$42,4,FALSE)</f>
        <v>0</v>
      </c>
      <c r="K20" s="62">
        <f t="shared" si="1"/>
        <v>0</v>
      </c>
      <c r="L20" s="90" t="s">
        <v>246</v>
      </c>
      <c r="M20" s="19">
        <v>0.6</v>
      </c>
      <c r="N20" s="93">
        <f t="shared" si="2"/>
        <v>0</v>
      </c>
      <c r="O20" s="97">
        <f t="shared" si="3"/>
        <v>0</v>
      </c>
      <c r="P20" s="105">
        <f t="shared" si="4"/>
        <v>0</v>
      </c>
      <c r="Q20" s="93">
        <f t="shared" si="5"/>
        <v>0</v>
      </c>
      <c r="R20" s="97">
        <f t="shared" si="6"/>
        <v>0</v>
      </c>
      <c r="S20" s="101">
        <f t="shared" si="7"/>
        <v>0</v>
      </c>
    </row>
    <row r="21" spans="1:19" ht="15" x14ac:dyDescent="0.25">
      <c r="A21" s="37"/>
      <c r="B21" s="39">
        <v>0</v>
      </c>
      <c r="C21" s="76" t="s">
        <v>88</v>
      </c>
      <c r="D21" s="37"/>
      <c r="E21" s="38"/>
      <c r="F21" s="39"/>
      <c r="G21" s="34">
        <f t="shared" si="0"/>
        <v>0</v>
      </c>
      <c r="H21" s="94">
        <f>VLOOKUP(C21,'Datenquellen '!$R$8:$U$42,2,FALSE)</f>
        <v>0</v>
      </c>
      <c r="I21" s="98">
        <f>VLOOKUP(C21,'Datenquellen '!$R$8:$U$42,3,FALSE)</f>
        <v>0</v>
      </c>
      <c r="J21" s="102">
        <f>VLOOKUP(C21,'Datenquellen '!$R$8:$U$42,4,FALSE)</f>
        <v>0</v>
      </c>
      <c r="K21" s="34">
        <f t="shared" si="1"/>
        <v>0</v>
      </c>
      <c r="L21" s="90" t="s">
        <v>246</v>
      </c>
      <c r="M21" s="11">
        <v>0.6</v>
      </c>
      <c r="N21" s="94">
        <f t="shared" si="2"/>
        <v>0</v>
      </c>
      <c r="O21" s="98">
        <f t="shared" si="3"/>
        <v>0</v>
      </c>
      <c r="P21" s="106">
        <f t="shared" si="4"/>
        <v>0</v>
      </c>
      <c r="Q21" s="108">
        <f t="shared" si="5"/>
        <v>0</v>
      </c>
      <c r="R21" s="109">
        <f t="shared" si="6"/>
        <v>0</v>
      </c>
      <c r="S21" s="110">
        <f t="shared" si="7"/>
        <v>0</v>
      </c>
    </row>
    <row r="22" spans="1:19" ht="15" x14ac:dyDescent="0.25">
      <c r="A22" s="37"/>
      <c r="B22" s="39">
        <v>0</v>
      </c>
      <c r="C22" s="76" t="s">
        <v>88</v>
      </c>
      <c r="D22" s="37"/>
      <c r="E22" s="38"/>
      <c r="F22" s="39"/>
      <c r="G22" s="35">
        <f t="shared" si="0"/>
        <v>0</v>
      </c>
      <c r="H22" s="93">
        <f>VLOOKUP(C22,'Datenquellen '!$R$8:$U$42,2,FALSE)</f>
        <v>0</v>
      </c>
      <c r="I22" s="97">
        <f>VLOOKUP(C22,'Datenquellen '!$R$8:$U$42,3,FALSE)</f>
        <v>0</v>
      </c>
      <c r="J22" s="101">
        <f>VLOOKUP(C22,'Datenquellen '!$R$8:$U$42,4,FALSE)</f>
        <v>0</v>
      </c>
      <c r="K22" s="62">
        <f t="shared" si="1"/>
        <v>0</v>
      </c>
      <c r="L22" s="90" t="s">
        <v>246</v>
      </c>
      <c r="M22" s="19">
        <v>0.6</v>
      </c>
      <c r="N22" s="93">
        <f t="shared" si="2"/>
        <v>0</v>
      </c>
      <c r="O22" s="97">
        <f t="shared" si="3"/>
        <v>0</v>
      </c>
      <c r="P22" s="105">
        <f t="shared" si="4"/>
        <v>0</v>
      </c>
      <c r="Q22" s="93">
        <f t="shared" si="5"/>
        <v>0</v>
      </c>
      <c r="R22" s="97">
        <f t="shared" si="6"/>
        <v>0</v>
      </c>
      <c r="S22" s="101">
        <f t="shared" si="7"/>
        <v>0</v>
      </c>
    </row>
    <row r="23" spans="1:19" ht="15" x14ac:dyDescent="0.25">
      <c r="A23" s="37"/>
      <c r="B23" s="39">
        <v>0</v>
      </c>
      <c r="C23" s="76" t="s">
        <v>88</v>
      </c>
      <c r="D23" s="37"/>
      <c r="E23" s="38"/>
      <c r="F23" s="39"/>
      <c r="G23" s="34">
        <f t="shared" si="0"/>
        <v>0</v>
      </c>
      <c r="H23" s="94">
        <f>VLOOKUP(C23,'Datenquellen '!$R$8:$U$42,2,FALSE)</f>
        <v>0</v>
      </c>
      <c r="I23" s="98">
        <f>VLOOKUP(C23,'Datenquellen '!$R$8:$U$42,3,FALSE)</f>
        <v>0</v>
      </c>
      <c r="J23" s="102">
        <f>VLOOKUP(C23,'Datenquellen '!$R$8:$U$42,4,FALSE)</f>
        <v>0</v>
      </c>
      <c r="K23" s="34">
        <f t="shared" si="1"/>
        <v>0</v>
      </c>
      <c r="L23" s="90" t="s">
        <v>246</v>
      </c>
      <c r="M23" s="11">
        <v>0.6</v>
      </c>
      <c r="N23" s="94">
        <f t="shared" si="2"/>
        <v>0</v>
      </c>
      <c r="O23" s="98">
        <f t="shared" si="3"/>
        <v>0</v>
      </c>
      <c r="P23" s="106">
        <f t="shared" si="4"/>
        <v>0</v>
      </c>
      <c r="Q23" s="108">
        <f t="shared" si="5"/>
        <v>0</v>
      </c>
      <c r="R23" s="109">
        <f t="shared" si="6"/>
        <v>0</v>
      </c>
      <c r="S23" s="110">
        <f t="shared" si="7"/>
        <v>0</v>
      </c>
    </row>
    <row r="24" spans="1:19" ht="15.6" thickBot="1" x14ac:dyDescent="0.3">
      <c r="A24" s="43"/>
      <c r="B24" s="44">
        <v>0</v>
      </c>
      <c r="C24" s="79" t="s">
        <v>88</v>
      </c>
      <c r="D24" s="40"/>
      <c r="E24" s="41"/>
      <c r="F24" s="42"/>
      <c r="G24" s="36">
        <f t="shared" si="0"/>
        <v>0</v>
      </c>
      <c r="H24" s="95">
        <f>VLOOKUP(C24,'Datenquellen '!$R$8:$U$42,2,FALSE)</f>
        <v>0</v>
      </c>
      <c r="I24" s="99">
        <f>VLOOKUP(C24,'Datenquellen '!$R$8:$U$42,3,FALSE)</f>
        <v>0</v>
      </c>
      <c r="J24" s="103">
        <f>VLOOKUP(C24,'Datenquellen '!$R$8:$U$42,4,FALSE)</f>
        <v>0</v>
      </c>
      <c r="K24" s="63">
        <f t="shared" si="1"/>
        <v>0</v>
      </c>
      <c r="L24" s="91" t="s">
        <v>246</v>
      </c>
      <c r="M24" s="20">
        <v>0.6</v>
      </c>
      <c r="N24" s="95">
        <f t="shared" si="2"/>
        <v>0</v>
      </c>
      <c r="O24" s="99">
        <f t="shared" si="3"/>
        <v>0</v>
      </c>
      <c r="P24" s="107">
        <f t="shared" si="4"/>
        <v>0</v>
      </c>
      <c r="Q24" s="95">
        <f t="shared" si="5"/>
        <v>0</v>
      </c>
      <c r="R24" s="99">
        <f t="shared" si="6"/>
        <v>0</v>
      </c>
      <c r="S24" s="103">
        <f t="shared" si="7"/>
        <v>0</v>
      </c>
    </row>
    <row r="25" spans="1:19" ht="16.2" thickBot="1" x14ac:dyDescent="0.35">
      <c r="A25" s="45" t="s">
        <v>96</v>
      </c>
      <c r="B25" s="46">
        <f>SUM(B14:B24)</f>
        <v>0</v>
      </c>
      <c r="F25" s="2"/>
      <c r="G25" s="2"/>
    </row>
    <row r="26" spans="1:19" ht="35.1" customHeight="1" x14ac:dyDescent="0.4">
      <c r="A26" s="7" t="s">
        <v>234</v>
      </c>
    </row>
    <row r="27" spans="1:19" ht="35.1" customHeight="1" x14ac:dyDescent="0.3">
      <c r="A27" s="4" t="s">
        <v>235</v>
      </c>
    </row>
    <row r="28" spans="1:19" ht="17.399999999999999" x14ac:dyDescent="0.25">
      <c r="A28" s="65" t="s">
        <v>236</v>
      </c>
    </row>
  </sheetData>
  <sheetProtection algorithmName="SHA-512" hashValue="KmUddrz2HYdfG5zalrv9IdKxpulpVKVT82CTeGthg/TnbAkpn876eBOyxtMFv3NBTYxWpkju5N2hHrIDkl8E/w==" saltValue="+QvWMz4tvisDWMmafDKwqA==" spinCount="100000" sheet="1" objects="1" scenarios="1"/>
  <mergeCells count="18">
    <mergeCell ref="Q11:S11"/>
    <mergeCell ref="E11:E12"/>
    <mergeCell ref="F11:F12"/>
    <mergeCell ref="G11:G12"/>
    <mergeCell ref="H11:J11"/>
    <mergeCell ref="M11:M12"/>
    <mergeCell ref="N11:P11"/>
    <mergeCell ref="B3:D3"/>
    <mergeCell ref="B4:D4"/>
    <mergeCell ref="B5:D5"/>
    <mergeCell ref="B6:D6"/>
    <mergeCell ref="B7:D7"/>
    <mergeCell ref="K7:L10"/>
    <mergeCell ref="A11:A12"/>
    <mergeCell ref="B11:B12"/>
    <mergeCell ref="C11:C12"/>
    <mergeCell ref="D11:D12"/>
    <mergeCell ref="K11:K12"/>
  </mergeCells>
  <dataValidations count="1">
    <dataValidation type="whole" allowBlank="1" showInputMessage="1" showErrorMessage="1" sqref="F13">
      <formula1>0</formula1>
      <formula2>24</formula2>
    </dataValidation>
  </dataValidations>
  <pageMargins left="0.25" right="0.25" top="0.75" bottom="0.75" header="0.3" footer="0.3"/>
  <pageSetup paperSize="9" scale="57" orientation="landscape" r:id="rId1"/>
  <ignoredErrors>
    <ignoredError sqref="B25" formulaRange="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'Datenquellen '!$R$8:$R$42</xm:f>
          </x14:formula1>
          <xm:sqref>C13:C24</xm:sqref>
        </x14:dataValidation>
        <x14:dataValidation type="list" allowBlank="1" showInputMessage="1" showErrorMessage="1">
          <x14:formula1>
            <xm:f>'Datenquellen '!$W$6:$W$8</xm:f>
          </x14:formula1>
          <xm:sqref>L13:L24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showGridLines="0" zoomScale="80" zoomScaleNormal="80" workbookViewId="0">
      <selection activeCell="K39" sqref="K39"/>
    </sheetView>
  </sheetViews>
  <sheetFormatPr baseColWidth="10" defaultRowHeight="13.2" x14ac:dyDescent="0.25"/>
  <sheetData>
    <row r="2" spans="1:1" x14ac:dyDescent="0.25">
      <c r="A2" s="112" t="s">
        <v>252</v>
      </c>
    </row>
    <row r="3" spans="1:1" x14ac:dyDescent="0.25">
      <c r="A3" s="111" t="s">
        <v>251</v>
      </c>
    </row>
  </sheetData>
  <sheetProtection algorithmName="SHA-512" hashValue="0F+0+ecfo6PaVXqZdVHRNVG2nIvsGFsM9cvm3er/HBlu8bmtp4YF15lhC6rxRInG8G38y6YHDx5sr1uuD+w3aA==" saltValue="Tfnqi9rSZxysCcxCsjLO9Q==" spinCount="100000" sheet="1" objects="1" scenarios="1"/>
  <hyperlinks>
    <hyperlink ref="A3" r:id="rId1"/>
  </hyperlinks>
  <pageMargins left="0.7" right="0.7" top="0.78740157499999996" bottom="0.78740157499999996"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2:X84"/>
  <sheetViews>
    <sheetView zoomScale="80" zoomScaleNormal="80" workbookViewId="0">
      <selection activeCell="H19" sqref="H19"/>
    </sheetView>
  </sheetViews>
  <sheetFormatPr baseColWidth="10" defaultRowHeight="13.2" x14ac:dyDescent="0.25"/>
  <cols>
    <col min="2" max="2" width="40.88671875" bestFit="1" customWidth="1"/>
    <col min="8" max="8" width="50.6640625" customWidth="1"/>
    <col min="13" max="13" width="50.6640625" customWidth="1"/>
    <col min="18" max="18" width="52.109375" customWidth="1"/>
  </cols>
  <sheetData>
    <row r="2" spans="2:24" ht="15.6" x14ac:dyDescent="0.3">
      <c r="B2" s="4" t="s">
        <v>106</v>
      </c>
    </row>
    <row r="5" spans="2:24" ht="39" customHeight="1" x14ac:dyDescent="0.25">
      <c r="B5" s="191" t="s">
        <v>238</v>
      </c>
      <c r="C5" s="191" t="s">
        <v>7</v>
      </c>
      <c r="D5" s="191"/>
      <c r="E5" s="191"/>
      <c r="H5" s="191" t="s">
        <v>238</v>
      </c>
      <c r="I5" s="191" t="s">
        <v>7</v>
      </c>
      <c r="J5" s="191"/>
      <c r="K5" s="191"/>
      <c r="M5" s="191" t="s">
        <v>238</v>
      </c>
      <c r="N5" s="191" t="s">
        <v>7</v>
      </c>
      <c r="O5" s="191"/>
      <c r="P5" s="191"/>
      <c r="R5" s="191" t="s">
        <v>238</v>
      </c>
      <c r="S5" s="191" t="s">
        <v>7</v>
      </c>
      <c r="T5" s="191"/>
      <c r="U5" s="191"/>
      <c r="W5" s="190" t="s">
        <v>243</v>
      </c>
      <c r="X5" s="190"/>
    </row>
    <row r="6" spans="2:24" ht="15.6" x14ac:dyDescent="0.35">
      <c r="B6" s="191"/>
      <c r="C6" s="9" t="s">
        <v>71</v>
      </c>
      <c r="D6" s="10" t="s">
        <v>0</v>
      </c>
      <c r="E6" s="10" t="s">
        <v>15</v>
      </c>
      <c r="H6" s="191"/>
      <c r="I6" s="54" t="s">
        <v>71</v>
      </c>
      <c r="J6" s="10" t="s">
        <v>0</v>
      </c>
      <c r="K6" s="10" t="s">
        <v>15</v>
      </c>
      <c r="M6" s="191"/>
      <c r="N6" s="54" t="s">
        <v>71</v>
      </c>
      <c r="O6" s="31" t="s">
        <v>0</v>
      </c>
      <c r="P6" s="31" t="s">
        <v>15</v>
      </c>
      <c r="R6" s="191"/>
      <c r="S6" s="54" t="s">
        <v>71</v>
      </c>
      <c r="T6" s="31" t="s">
        <v>0</v>
      </c>
      <c r="U6" s="31" t="s">
        <v>15</v>
      </c>
      <c r="W6" s="74" t="s">
        <v>246</v>
      </c>
    </row>
    <row r="7" spans="2:24" x14ac:dyDescent="0.25">
      <c r="B7" s="192" t="s">
        <v>70</v>
      </c>
      <c r="C7" s="192"/>
      <c r="D7" s="192"/>
      <c r="E7" s="192"/>
      <c r="H7" s="192" t="s">
        <v>86</v>
      </c>
      <c r="I7" s="192"/>
      <c r="J7" s="192"/>
      <c r="K7" s="192"/>
      <c r="M7" s="192" t="s">
        <v>107</v>
      </c>
      <c r="N7" s="192"/>
      <c r="O7" s="192"/>
      <c r="P7" s="192"/>
      <c r="R7" s="192" t="s">
        <v>108</v>
      </c>
      <c r="S7" s="192"/>
      <c r="T7" s="192"/>
      <c r="U7" s="192"/>
      <c r="W7" s="74" t="s">
        <v>244</v>
      </c>
    </row>
    <row r="8" spans="2:24" x14ac:dyDescent="0.25">
      <c r="B8" s="8" t="s">
        <v>88</v>
      </c>
      <c r="C8" s="8">
        <v>0</v>
      </c>
      <c r="D8" s="8">
        <v>0</v>
      </c>
      <c r="E8" s="8">
        <v>0</v>
      </c>
      <c r="H8" s="21" t="s">
        <v>88</v>
      </c>
      <c r="I8" s="21">
        <v>0</v>
      </c>
      <c r="J8" s="21">
        <v>0</v>
      </c>
      <c r="K8" s="21">
        <v>0</v>
      </c>
      <c r="M8" s="32" t="s">
        <v>88</v>
      </c>
      <c r="N8" s="32">
        <v>0</v>
      </c>
      <c r="O8" s="32">
        <v>0</v>
      </c>
      <c r="P8" s="32">
        <v>0</v>
      </c>
      <c r="R8" s="32" t="s">
        <v>88</v>
      </c>
      <c r="S8" s="32">
        <v>0</v>
      </c>
      <c r="T8" s="32">
        <v>0</v>
      </c>
      <c r="U8" s="32">
        <v>0</v>
      </c>
      <c r="W8" s="75" t="s">
        <v>245</v>
      </c>
    </row>
    <row r="9" spans="2:24" x14ac:dyDescent="0.25">
      <c r="B9" s="6" t="s">
        <v>19</v>
      </c>
      <c r="C9" s="6">
        <v>16.600000000000001</v>
      </c>
      <c r="D9" s="6">
        <v>6.4</v>
      </c>
      <c r="E9" s="6">
        <v>15.3</v>
      </c>
      <c r="H9" s="6" t="s">
        <v>72</v>
      </c>
      <c r="I9" s="6">
        <v>53.6</v>
      </c>
      <c r="J9" s="6">
        <v>23.4</v>
      </c>
      <c r="K9" s="6">
        <v>67</v>
      </c>
      <c r="M9" s="6" t="s">
        <v>135</v>
      </c>
      <c r="N9" s="6">
        <v>13.5</v>
      </c>
      <c r="O9" s="6">
        <v>5.8</v>
      </c>
      <c r="P9" s="6">
        <v>6.7</v>
      </c>
      <c r="R9" s="6" t="s">
        <v>186</v>
      </c>
      <c r="S9" s="6">
        <v>85</v>
      </c>
      <c r="T9" s="6">
        <v>44</v>
      </c>
      <c r="U9" s="6">
        <v>38</v>
      </c>
    </row>
    <row r="10" spans="2:24" x14ac:dyDescent="0.25">
      <c r="B10" s="6" t="s">
        <v>6</v>
      </c>
      <c r="C10" s="6">
        <v>22</v>
      </c>
      <c r="D10" s="6">
        <v>7.6</v>
      </c>
      <c r="E10" s="6">
        <v>22.6</v>
      </c>
      <c r="H10" s="6" t="s">
        <v>73</v>
      </c>
      <c r="I10" s="6">
        <v>33.4</v>
      </c>
      <c r="J10" s="6">
        <v>15.3</v>
      </c>
      <c r="K10" s="6">
        <v>51</v>
      </c>
      <c r="M10" s="6" t="s">
        <v>136</v>
      </c>
      <c r="N10" s="6">
        <v>13</v>
      </c>
      <c r="O10" s="6">
        <v>5</v>
      </c>
      <c r="P10" s="6">
        <v>6.5</v>
      </c>
      <c r="R10" s="6" t="s">
        <v>184</v>
      </c>
      <c r="S10" s="6">
        <v>81</v>
      </c>
      <c r="T10" s="6">
        <v>39</v>
      </c>
      <c r="U10" s="6">
        <v>38</v>
      </c>
    </row>
    <row r="11" spans="2:24" x14ac:dyDescent="0.25">
      <c r="B11" s="6" t="s">
        <v>5</v>
      </c>
      <c r="C11" s="6">
        <v>47</v>
      </c>
      <c r="D11" s="6">
        <v>13.7</v>
      </c>
      <c r="E11" s="6">
        <v>57.6</v>
      </c>
      <c r="H11" s="6" t="s">
        <v>74</v>
      </c>
      <c r="I11" s="6">
        <v>63.5</v>
      </c>
      <c r="J11" s="6">
        <v>28</v>
      </c>
      <c r="K11" s="6">
        <v>73.7</v>
      </c>
      <c r="M11" s="6" t="s">
        <v>137</v>
      </c>
      <c r="N11" s="6">
        <v>11.7</v>
      </c>
      <c r="O11" s="6">
        <v>4.5999999999999996</v>
      </c>
      <c r="P11" s="6">
        <v>6.3</v>
      </c>
      <c r="R11" s="6" t="s">
        <v>187</v>
      </c>
      <c r="S11" s="6">
        <v>32</v>
      </c>
      <c r="T11" s="6">
        <v>21</v>
      </c>
      <c r="U11" s="6">
        <v>15</v>
      </c>
    </row>
    <row r="12" spans="2:24" x14ac:dyDescent="0.25">
      <c r="B12" s="6" t="s">
        <v>8</v>
      </c>
      <c r="C12" s="6">
        <v>72</v>
      </c>
      <c r="D12" s="6">
        <v>20.6</v>
      </c>
      <c r="E12" s="6">
        <v>93.6</v>
      </c>
      <c r="H12" s="6" t="s">
        <v>75</v>
      </c>
      <c r="I12" s="6">
        <v>42.3</v>
      </c>
      <c r="J12" s="6">
        <v>18.399999999999999</v>
      </c>
      <c r="K12" s="6">
        <v>56.3</v>
      </c>
      <c r="M12" s="6" t="s">
        <v>138</v>
      </c>
      <c r="N12" s="6">
        <v>14.1</v>
      </c>
      <c r="O12" s="6">
        <v>6</v>
      </c>
      <c r="P12" s="6">
        <v>7</v>
      </c>
      <c r="R12" s="6" t="s">
        <v>185</v>
      </c>
      <c r="S12" s="6">
        <v>30</v>
      </c>
      <c r="T12" s="6">
        <v>18</v>
      </c>
      <c r="U12" s="6">
        <v>15</v>
      </c>
    </row>
    <row r="13" spans="2:24" x14ac:dyDescent="0.25">
      <c r="B13" s="6" t="s">
        <v>9</v>
      </c>
      <c r="C13" s="6">
        <v>84</v>
      </c>
      <c r="D13" s="6">
        <v>22.9</v>
      </c>
      <c r="E13" s="6">
        <v>99.6</v>
      </c>
      <c r="H13" s="6" t="s">
        <v>76</v>
      </c>
      <c r="I13" s="6">
        <v>44.5</v>
      </c>
      <c r="J13" s="6">
        <v>18.899999999999999</v>
      </c>
      <c r="K13" s="6">
        <v>54.3</v>
      </c>
      <c r="M13" s="6" t="s">
        <v>139</v>
      </c>
      <c r="N13" s="6">
        <v>13.4</v>
      </c>
      <c r="O13" s="6">
        <v>5.0999999999999996</v>
      </c>
      <c r="P13" s="6">
        <v>6.8</v>
      </c>
      <c r="R13" s="6" t="s">
        <v>188</v>
      </c>
      <c r="S13" s="6">
        <v>55</v>
      </c>
      <c r="T13" s="6">
        <v>28</v>
      </c>
      <c r="U13" s="6">
        <v>32</v>
      </c>
    </row>
    <row r="14" spans="2:24" x14ac:dyDescent="0.25">
      <c r="B14" s="6" t="s">
        <v>10</v>
      </c>
      <c r="C14" s="6">
        <v>44</v>
      </c>
      <c r="D14" s="6">
        <v>13.7</v>
      </c>
      <c r="E14" s="6">
        <v>48</v>
      </c>
      <c r="H14" s="6" t="s">
        <v>77</v>
      </c>
      <c r="I14" s="6">
        <v>31.6</v>
      </c>
      <c r="J14" s="6">
        <v>13.5</v>
      </c>
      <c r="K14" s="6">
        <v>42</v>
      </c>
      <c r="M14" s="6" t="s">
        <v>140</v>
      </c>
      <c r="N14" s="6">
        <v>12.1</v>
      </c>
      <c r="O14" s="6">
        <v>4.7</v>
      </c>
      <c r="P14" s="6">
        <v>6.6</v>
      </c>
      <c r="R14" s="6" t="s">
        <v>189</v>
      </c>
      <c r="S14" s="6">
        <v>51</v>
      </c>
      <c r="T14" s="6">
        <v>24</v>
      </c>
      <c r="U14" s="6">
        <v>32</v>
      </c>
    </row>
    <row r="15" spans="2:24" x14ac:dyDescent="0.25">
      <c r="B15" s="6" t="s">
        <v>11</v>
      </c>
      <c r="C15" s="6">
        <v>67</v>
      </c>
      <c r="D15" s="6">
        <v>20.6</v>
      </c>
      <c r="E15" s="6">
        <v>73.2</v>
      </c>
      <c r="H15" s="6" t="s">
        <v>80</v>
      </c>
      <c r="I15" s="6">
        <v>5.9</v>
      </c>
      <c r="J15" s="6">
        <v>1.9</v>
      </c>
      <c r="K15" s="6">
        <v>6.5</v>
      </c>
      <c r="M15" s="6" t="s">
        <v>141</v>
      </c>
      <c r="N15" s="6">
        <v>15.4</v>
      </c>
      <c r="O15" s="6">
        <v>6.3</v>
      </c>
      <c r="P15" s="6">
        <v>7.5</v>
      </c>
      <c r="R15" s="6" t="s">
        <v>190</v>
      </c>
      <c r="S15" s="6">
        <v>52</v>
      </c>
      <c r="T15" s="6">
        <v>25</v>
      </c>
      <c r="U15" s="6">
        <v>28</v>
      </c>
    </row>
    <row r="16" spans="2:24" x14ac:dyDescent="0.25">
      <c r="B16" s="6" t="s">
        <v>12</v>
      </c>
      <c r="C16" s="6">
        <v>77</v>
      </c>
      <c r="D16" s="6">
        <v>22.9</v>
      </c>
      <c r="E16" s="6">
        <v>84</v>
      </c>
      <c r="H16" s="6" t="s">
        <v>239</v>
      </c>
      <c r="I16" s="6">
        <v>14.2</v>
      </c>
      <c r="J16" s="6">
        <v>4.3</v>
      </c>
      <c r="K16" s="6">
        <v>15.5</v>
      </c>
      <c r="M16" s="6" t="s">
        <v>142</v>
      </c>
      <c r="N16" s="6">
        <v>14.8</v>
      </c>
      <c r="O16" s="6">
        <v>5.4</v>
      </c>
      <c r="P16" s="6">
        <v>7.3</v>
      </c>
      <c r="R16" s="6" t="s">
        <v>191</v>
      </c>
      <c r="S16" s="6">
        <v>48</v>
      </c>
      <c r="T16" s="6">
        <v>23</v>
      </c>
      <c r="U16" s="6">
        <v>28</v>
      </c>
    </row>
    <row r="17" spans="2:21" x14ac:dyDescent="0.25">
      <c r="B17" s="6" t="s">
        <v>20</v>
      </c>
      <c r="C17" s="6">
        <v>43</v>
      </c>
      <c r="D17" s="6">
        <v>12.6</v>
      </c>
      <c r="E17" s="6">
        <v>52.8</v>
      </c>
      <c r="H17" s="6" t="s">
        <v>78</v>
      </c>
      <c r="I17" s="6">
        <v>20.100000000000001</v>
      </c>
      <c r="J17" s="6">
        <v>6.2</v>
      </c>
      <c r="K17" s="6">
        <v>22</v>
      </c>
      <c r="M17" s="6" t="s">
        <v>143</v>
      </c>
      <c r="N17" s="6">
        <v>13.7</v>
      </c>
      <c r="O17" s="6">
        <v>4.9000000000000004</v>
      </c>
      <c r="P17" s="6">
        <v>7.1</v>
      </c>
      <c r="R17" s="6" t="s">
        <v>192</v>
      </c>
      <c r="S17" s="6">
        <v>45</v>
      </c>
      <c r="T17" s="6">
        <v>24</v>
      </c>
      <c r="U17" s="6">
        <v>26</v>
      </c>
    </row>
    <row r="18" spans="2:21" x14ac:dyDescent="0.25">
      <c r="B18" s="6" t="s">
        <v>21</v>
      </c>
      <c r="C18" s="6">
        <v>66.5</v>
      </c>
      <c r="D18" s="6">
        <v>20.6</v>
      </c>
      <c r="E18" s="6">
        <v>83.4</v>
      </c>
      <c r="H18" s="6" t="s">
        <v>79</v>
      </c>
      <c r="I18" s="6">
        <v>17.600000000000001</v>
      </c>
      <c r="J18" s="6">
        <v>5</v>
      </c>
      <c r="K18" s="6">
        <v>17</v>
      </c>
      <c r="M18" s="6" t="s">
        <v>165</v>
      </c>
      <c r="N18" s="6">
        <v>16.2</v>
      </c>
      <c r="O18" s="6">
        <v>6.5</v>
      </c>
      <c r="P18" s="6">
        <v>8</v>
      </c>
      <c r="R18" s="6" t="s">
        <v>193</v>
      </c>
      <c r="S18" s="6">
        <v>42</v>
      </c>
      <c r="T18" s="6">
        <v>21</v>
      </c>
      <c r="U18" s="6">
        <v>26</v>
      </c>
    </row>
    <row r="19" spans="2:21" x14ac:dyDescent="0.25">
      <c r="B19" s="6" t="s">
        <v>22</v>
      </c>
      <c r="C19" s="6">
        <v>77</v>
      </c>
      <c r="D19" s="6">
        <v>22.9</v>
      </c>
      <c r="E19" s="6">
        <v>91.8</v>
      </c>
      <c r="H19" s="6" t="s">
        <v>81</v>
      </c>
      <c r="I19" s="6">
        <v>15.2</v>
      </c>
      <c r="J19" s="6">
        <v>5.7</v>
      </c>
      <c r="K19" s="6">
        <v>18</v>
      </c>
      <c r="M19" s="6" t="s">
        <v>146</v>
      </c>
      <c r="N19" s="6">
        <v>15.6</v>
      </c>
      <c r="O19" s="6">
        <v>5.6</v>
      </c>
      <c r="P19" s="6">
        <v>7.8</v>
      </c>
      <c r="R19" s="6" t="s">
        <v>194</v>
      </c>
      <c r="S19" s="6">
        <v>38</v>
      </c>
      <c r="T19" s="6">
        <v>20</v>
      </c>
      <c r="U19" s="6">
        <v>23</v>
      </c>
    </row>
    <row r="20" spans="2:21" x14ac:dyDescent="0.25">
      <c r="B20" s="6" t="s">
        <v>23</v>
      </c>
      <c r="C20" s="6">
        <v>39</v>
      </c>
      <c r="D20" s="6">
        <v>11.5</v>
      </c>
      <c r="E20" s="6">
        <v>48</v>
      </c>
      <c r="H20" s="6" t="s">
        <v>85</v>
      </c>
      <c r="I20" s="6">
        <v>15.8</v>
      </c>
      <c r="J20" s="6">
        <v>4.5</v>
      </c>
      <c r="K20" s="6">
        <v>17.600000000000001</v>
      </c>
      <c r="M20" s="6" t="s">
        <v>147</v>
      </c>
      <c r="N20" s="6">
        <v>14</v>
      </c>
      <c r="O20" s="6">
        <v>5.0999999999999996</v>
      </c>
      <c r="P20" s="6">
        <v>7.5</v>
      </c>
      <c r="R20" s="6" t="s">
        <v>195</v>
      </c>
      <c r="S20" s="6">
        <v>35</v>
      </c>
      <c r="T20" s="6">
        <v>17</v>
      </c>
      <c r="U20" s="6">
        <v>23</v>
      </c>
    </row>
    <row r="21" spans="2:21" x14ac:dyDescent="0.25">
      <c r="B21" s="6" t="s">
        <v>24</v>
      </c>
      <c r="C21" s="6">
        <v>61</v>
      </c>
      <c r="D21" s="6">
        <v>20.6</v>
      </c>
      <c r="E21" s="6">
        <v>73.2</v>
      </c>
      <c r="H21" s="6" t="s">
        <v>84</v>
      </c>
      <c r="I21" s="6">
        <v>5.8</v>
      </c>
      <c r="J21" s="6">
        <v>1.7</v>
      </c>
      <c r="K21" s="6">
        <v>6.4</v>
      </c>
      <c r="M21" s="6" t="s">
        <v>166</v>
      </c>
      <c r="N21" s="6">
        <v>14.9</v>
      </c>
      <c r="O21" s="6">
        <v>6.1</v>
      </c>
      <c r="P21" s="6">
        <v>8.3000000000000007</v>
      </c>
      <c r="R21" s="6" t="s">
        <v>196</v>
      </c>
      <c r="S21" s="6">
        <v>59</v>
      </c>
      <c r="T21" s="6">
        <v>41</v>
      </c>
      <c r="U21" s="6">
        <v>23</v>
      </c>
    </row>
    <row r="22" spans="2:21" x14ac:dyDescent="0.25">
      <c r="B22" s="6" t="s">
        <v>25</v>
      </c>
      <c r="C22" s="6">
        <v>70</v>
      </c>
      <c r="D22" s="6">
        <v>22.9</v>
      </c>
      <c r="E22" s="6">
        <v>84</v>
      </c>
      <c r="H22" s="6" t="s">
        <v>82</v>
      </c>
      <c r="I22" s="6">
        <v>22.7</v>
      </c>
      <c r="J22" s="6">
        <v>7.2</v>
      </c>
      <c r="K22" s="6">
        <v>27</v>
      </c>
      <c r="M22" s="6" t="s">
        <v>148</v>
      </c>
      <c r="N22" s="6">
        <v>14.3</v>
      </c>
      <c r="O22" s="6">
        <v>5.5</v>
      </c>
      <c r="P22" s="6">
        <v>8.1</v>
      </c>
      <c r="R22" s="6" t="s">
        <v>204</v>
      </c>
      <c r="S22" s="6">
        <v>318</v>
      </c>
      <c r="T22" s="6">
        <v>177</v>
      </c>
      <c r="U22" s="6">
        <v>112</v>
      </c>
    </row>
    <row r="23" spans="2:21" x14ac:dyDescent="0.25">
      <c r="B23" s="6" t="s">
        <v>26</v>
      </c>
      <c r="C23" s="6">
        <v>114</v>
      </c>
      <c r="D23" s="6">
        <v>36</v>
      </c>
      <c r="E23" s="6">
        <v>134</v>
      </c>
      <c r="H23" s="6" t="s">
        <v>83</v>
      </c>
      <c r="I23" s="6">
        <v>8.3000000000000007</v>
      </c>
      <c r="J23" s="6">
        <v>2.7</v>
      </c>
      <c r="K23" s="6">
        <v>9.9</v>
      </c>
      <c r="M23" s="6" t="s">
        <v>149</v>
      </c>
      <c r="N23" s="6">
        <v>14.5</v>
      </c>
      <c r="O23" s="6">
        <v>5.9</v>
      </c>
      <c r="P23" s="6">
        <v>8.3000000000000007</v>
      </c>
      <c r="R23" s="6" t="s">
        <v>197</v>
      </c>
      <c r="S23" s="6">
        <v>294</v>
      </c>
      <c r="T23" s="6">
        <v>134</v>
      </c>
      <c r="U23" s="6">
        <v>105</v>
      </c>
    </row>
    <row r="24" spans="2:21" x14ac:dyDescent="0.25">
      <c r="B24" s="6" t="s">
        <v>27</v>
      </c>
      <c r="C24" s="6">
        <v>121.5</v>
      </c>
      <c r="D24" s="6">
        <v>39.5</v>
      </c>
      <c r="E24" s="6">
        <v>138</v>
      </c>
      <c r="H24" s="6" t="s">
        <v>256</v>
      </c>
      <c r="I24" s="6">
        <v>22.7</v>
      </c>
      <c r="J24" s="6">
        <v>7.2</v>
      </c>
      <c r="K24" s="6">
        <v>27</v>
      </c>
      <c r="M24" s="6" t="s">
        <v>150</v>
      </c>
      <c r="N24" s="6">
        <v>14</v>
      </c>
      <c r="O24" s="6">
        <v>5.3</v>
      </c>
      <c r="P24" s="6">
        <v>8.1999999999999993</v>
      </c>
      <c r="R24" s="6" t="s">
        <v>198</v>
      </c>
      <c r="S24" s="6">
        <v>233</v>
      </c>
      <c r="T24" s="6">
        <v>130</v>
      </c>
      <c r="U24" s="6">
        <v>76</v>
      </c>
    </row>
    <row r="25" spans="2:21" x14ac:dyDescent="0.25">
      <c r="B25" s="6" t="s">
        <v>28</v>
      </c>
      <c r="C25" s="6">
        <v>129</v>
      </c>
      <c r="D25" s="6">
        <v>43</v>
      </c>
      <c r="E25" s="6">
        <v>142</v>
      </c>
      <c r="H25" s="129" t="s">
        <v>257</v>
      </c>
      <c r="I25" s="129">
        <v>11.35</v>
      </c>
      <c r="J25" s="129">
        <v>3.6</v>
      </c>
      <c r="K25" s="129">
        <v>13.5</v>
      </c>
      <c r="M25" s="6" t="s">
        <v>151</v>
      </c>
      <c r="N25" s="6">
        <v>15.1</v>
      </c>
      <c r="O25" s="6">
        <v>6.2</v>
      </c>
      <c r="P25" s="6">
        <v>8.1</v>
      </c>
      <c r="R25" s="6" t="s">
        <v>199</v>
      </c>
      <c r="S25" s="6">
        <v>217</v>
      </c>
      <c r="T25" s="6">
        <v>102</v>
      </c>
      <c r="U25" s="6">
        <v>73</v>
      </c>
    </row>
    <row r="26" spans="2:21" x14ac:dyDescent="0.25">
      <c r="B26" s="6" t="s">
        <v>29</v>
      </c>
      <c r="C26" s="6">
        <v>136</v>
      </c>
      <c r="D26" s="6">
        <v>45</v>
      </c>
      <c r="E26" s="6">
        <v>146</v>
      </c>
      <c r="M26" s="6" t="s">
        <v>152</v>
      </c>
      <c r="N26" s="6">
        <v>14.6</v>
      </c>
      <c r="O26" s="6">
        <v>5.6</v>
      </c>
      <c r="P26" s="6">
        <v>7.9</v>
      </c>
      <c r="R26" s="6" t="s">
        <v>200</v>
      </c>
      <c r="S26" s="6">
        <v>211</v>
      </c>
      <c r="T26" s="6">
        <v>118</v>
      </c>
      <c r="U26" s="6">
        <v>75</v>
      </c>
    </row>
    <row r="27" spans="2:21" x14ac:dyDescent="0.25">
      <c r="B27" s="6" t="s">
        <v>30</v>
      </c>
      <c r="C27" s="6">
        <v>143</v>
      </c>
      <c r="D27" s="6">
        <v>47</v>
      </c>
      <c r="E27" s="6">
        <v>150</v>
      </c>
      <c r="M27" s="6" t="s">
        <v>167</v>
      </c>
      <c r="N27" s="6">
        <v>22.1</v>
      </c>
      <c r="O27" s="6">
        <v>9.6</v>
      </c>
      <c r="P27" s="6">
        <v>8.8000000000000007</v>
      </c>
      <c r="R27" s="6" t="s">
        <v>201</v>
      </c>
      <c r="S27" s="6">
        <v>197</v>
      </c>
      <c r="T27" s="6">
        <v>93</v>
      </c>
      <c r="U27" s="6">
        <v>71</v>
      </c>
    </row>
    <row r="28" spans="2:21" x14ac:dyDescent="0.25">
      <c r="B28" s="6" t="s">
        <v>31</v>
      </c>
      <c r="C28" s="6">
        <v>108.5</v>
      </c>
      <c r="D28" s="6">
        <v>36.5</v>
      </c>
      <c r="E28" s="6">
        <v>121.5</v>
      </c>
      <c r="H28" t="s">
        <v>105</v>
      </c>
      <c r="M28" s="6" t="s">
        <v>109</v>
      </c>
      <c r="N28" s="6">
        <v>27.1</v>
      </c>
      <c r="O28" s="6">
        <v>12.6</v>
      </c>
      <c r="P28" s="6">
        <v>12.8</v>
      </c>
      <c r="R28" s="6" t="s">
        <v>202</v>
      </c>
      <c r="S28" s="6">
        <v>242</v>
      </c>
      <c r="T28" s="6">
        <v>136</v>
      </c>
      <c r="U28" s="6">
        <v>117</v>
      </c>
    </row>
    <row r="29" spans="2:21" x14ac:dyDescent="0.25">
      <c r="B29" s="6" t="s">
        <v>32</v>
      </c>
      <c r="C29" s="6">
        <v>115.8</v>
      </c>
      <c r="D29" s="6">
        <v>39.5</v>
      </c>
      <c r="E29" s="6">
        <v>126.3</v>
      </c>
      <c r="M29" s="6" t="s">
        <v>110</v>
      </c>
      <c r="N29" s="6">
        <v>24</v>
      </c>
      <c r="O29" s="6">
        <v>11</v>
      </c>
      <c r="P29" s="6">
        <v>11.6</v>
      </c>
      <c r="R29" s="6" t="s">
        <v>203</v>
      </c>
      <c r="S29" s="6">
        <v>225</v>
      </c>
      <c r="T29" s="6">
        <v>106</v>
      </c>
      <c r="U29" s="6">
        <v>111</v>
      </c>
    </row>
    <row r="30" spans="2:21" x14ac:dyDescent="0.25">
      <c r="B30" s="6" t="s">
        <v>33</v>
      </c>
      <c r="C30" s="6">
        <v>123</v>
      </c>
      <c r="D30" s="6">
        <v>42.5</v>
      </c>
      <c r="E30" s="6">
        <v>131</v>
      </c>
      <c r="M30" s="6" t="s">
        <v>111</v>
      </c>
      <c r="N30" s="6">
        <v>23</v>
      </c>
      <c r="O30" s="6">
        <v>10.3</v>
      </c>
      <c r="P30" s="6">
        <v>11.6</v>
      </c>
      <c r="R30" s="6" t="s">
        <v>205</v>
      </c>
      <c r="S30" s="6">
        <v>171</v>
      </c>
      <c r="T30" s="6">
        <v>93</v>
      </c>
      <c r="U30" s="6">
        <v>96</v>
      </c>
    </row>
    <row r="31" spans="2:21" x14ac:dyDescent="0.25">
      <c r="B31" s="6" t="s">
        <v>34</v>
      </c>
      <c r="C31" s="6">
        <v>130.80000000000001</v>
      </c>
      <c r="D31" s="6">
        <v>44.8</v>
      </c>
      <c r="E31" s="6">
        <v>135.80000000000001</v>
      </c>
      <c r="M31" s="6" t="s">
        <v>112</v>
      </c>
      <c r="N31" s="6">
        <v>27.3</v>
      </c>
      <c r="O31" s="6">
        <v>12.6</v>
      </c>
      <c r="P31" s="6">
        <v>12.8</v>
      </c>
      <c r="R31" s="6" t="s">
        <v>206</v>
      </c>
      <c r="S31" s="6">
        <v>162</v>
      </c>
      <c r="T31" s="6">
        <v>66</v>
      </c>
      <c r="U31" s="6">
        <v>92</v>
      </c>
    </row>
    <row r="32" spans="2:21" x14ac:dyDescent="0.25">
      <c r="B32" s="6" t="s">
        <v>35</v>
      </c>
      <c r="C32" s="6">
        <v>138.5</v>
      </c>
      <c r="D32" s="6">
        <v>47</v>
      </c>
      <c r="E32" s="6">
        <v>140.5</v>
      </c>
      <c r="M32" s="6" t="s">
        <v>113</v>
      </c>
      <c r="N32" s="6">
        <v>24.1</v>
      </c>
      <c r="O32" s="6">
        <v>11.2</v>
      </c>
      <c r="P32" s="6">
        <v>11.6</v>
      </c>
      <c r="R32" s="6" t="s">
        <v>207</v>
      </c>
      <c r="S32" s="6">
        <v>134</v>
      </c>
      <c r="T32" s="6">
        <v>77</v>
      </c>
      <c r="U32" s="6">
        <v>12</v>
      </c>
    </row>
    <row r="33" spans="2:21" x14ac:dyDescent="0.25">
      <c r="B33" s="6" t="s">
        <v>36</v>
      </c>
      <c r="C33" s="6">
        <v>147</v>
      </c>
      <c r="D33" s="6">
        <v>49.5</v>
      </c>
      <c r="E33" s="6">
        <v>145.19999999999999</v>
      </c>
      <c r="M33" s="6" t="s">
        <v>114</v>
      </c>
      <c r="N33" s="6">
        <v>23.1</v>
      </c>
      <c r="O33" s="6">
        <v>10.3</v>
      </c>
      <c r="P33" s="6">
        <v>11.6</v>
      </c>
      <c r="R33" s="6" t="s">
        <v>214</v>
      </c>
      <c r="S33" s="6">
        <v>229</v>
      </c>
      <c r="T33" s="6">
        <v>126</v>
      </c>
      <c r="U33" s="6">
        <v>31</v>
      </c>
    </row>
    <row r="34" spans="2:21" x14ac:dyDescent="0.25">
      <c r="B34" s="6" t="s">
        <v>37</v>
      </c>
      <c r="C34" s="6">
        <v>155</v>
      </c>
      <c r="D34" s="6">
        <v>52</v>
      </c>
      <c r="E34" s="6">
        <v>149.9</v>
      </c>
      <c r="M34" s="6" t="s">
        <v>115</v>
      </c>
      <c r="N34" s="6">
        <v>27.5</v>
      </c>
      <c r="O34" s="6">
        <v>12.8</v>
      </c>
      <c r="P34" s="6">
        <v>13.1</v>
      </c>
      <c r="R34" s="6" t="s">
        <v>208</v>
      </c>
      <c r="S34" s="6">
        <v>187</v>
      </c>
      <c r="T34" s="6">
        <v>58</v>
      </c>
      <c r="U34" s="6">
        <v>91</v>
      </c>
    </row>
    <row r="35" spans="2:21" x14ac:dyDescent="0.25">
      <c r="B35" s="6" t="s">
        <v>38</v>
      </c>
      <c r="C35" s="6">
        <v>103</v>
      </c>
      <c r="D35" s="6">
        <v>37</v>
      </c>
      <c r="E35" s="6">
        <v>109</v>
      </c>
      <c r="M35" s="6" t="s">
        <v>116</v>
      </c>
      <c r="N35" s="6">
        <v>24.2</v>
      </c>
      <c r="O35" s="6">
        <v>11.2</v>
      </c>
      <c r="P35" s="6">
        <v>11.8</v>
      </c>
      <c r="R35" s="6" t="s">
        <v>215</v>
      </c>
      <c r="S35" s="6">
        <v>71</v>
      </c>
      <c r="T35" s="6">
        <v>40</v>
      </c>
      <c r="U35" s="6">
        <v>38</v>
      </c>
    </row>
    <row r="36" spans="2:21" x14ac:dyDescent="0.25">
      <c r="B36" s="6" t="s">
        <v>39</v>
      </c>
      <c r="C36" s="6">
        <v>110</v>
      </c>
      <c r="D36" s="6">
        <v>39.5</v>
      </c>
      <c r="E36" s="6">
        <v>114.5</v>
      </c>
      <c r="M36" s="6" t="s">
        <v>117</v>
      </c>
      <c r="N36" s="6">
        <v>23.2</v>
      </c>
      <c r="O36" s="6">
        <v>10.3</v>
      </c>
      <c r="P36" s="6">
        <v>11.8</v>
      </c>
      <c r="R36" s="6" t="s">
        <v>209</v>
      </c>
      <c r="S36" s="6">
        <v>63</v>
      </c>
      <c r="T36" s="6">
        <v>40</v>
      </c>
      <c r="U36" s="6">
        <v>31</v>
      </c>
    </row>
    <row r="37" spans="2:21" x14ac:dyDescent="0.25">
      <c r="B37" s="6" t="s">
        <v>40</v>
      </c>
      <c r="C37" s="6">
        <v>117</v>
      </c>
      <c r="D37" s="6">
        <v>42</v>
      </c>
      <c r="E37" s="6">
        <v>120</v>
      </c>
      <c r="M37" s="6" t="s">
        <v>123</v>
      </c>
      <c r="N37" s="6">
        <v>39.200000000000003</v>
      </c>
      <c r="O37" s="6">
        <v>17.2</v>
      </c>
      <c r="P37" s="6">
        <v>19.899999999999999</v>
      </c>
      <c r="R37" s="6" t="s">
        <v>216</v>
      </c>
      <c r="S37" s="6">
        <v>24.7</v>
      </c>
      <c r="T37" s="6">
        <v>15.8</v>
      </c>
      <c r="U37" s="6">
        <v>18.399999999999999</v>
      </c>
    </row>
    <row r="38" spans="2:21" x14ac:dyDescent="0.25">
      <c r="B38" s="6" t="s">
        <v>41</v>
      </c>
      <c r="C38" s="6">
        <v>125.5</v>
      </c>
      <c r="D38" s="6">
        <v>44.5</v>
      </c>
      <c r="E38" s="6">
        <v>125.5</v>
      </c>
      <c r="M38" s="6" t="s">
        <v>118</v>
      </c>
      <c r="N38" s="6">
        <v>35.1</v>
      </c>
      <c r="O38" s="6">
        <v>15.3</v>
      </c>
      <c r="P38" s="6">
        <v>18.3</v>
      </c>
      <c r="R38" s="6" t="s">
        <v>210</v>
      </c>
      <c r="S38" s="6">
        <v>7.4</v>
      </c>
      <c r="T38" s="6">
        <v>4.7</v>
      </c>
      <c r="U38" s="6">
        <v>5.5</v>
      </c>
    </row>
    <row r="39" spans="2:21" x14ac:dyDescent="0.25">
      <c r="B39" s="6" t="s">
        <v>42</v>
      </c>
      <c r="C39" s="6">
        <v>134</v>
      </c>
      <c r="D39" s="6">
        <v>47</v>
      </c>
      <c r="E39" s="6">
        <v>131</v>
      </c>
      <c r="M39" s="6" t="s">
        <v>119</v>
      </c>
      <c r="N39" s="6">
        <v>33.5</v>
      </c>
      <c r="O39" s="6">
        <v>14</v>
      </c>
      <c r="P39" s="6">
        <v>18.3</v>
      </c>
      <c r="R39" s="6" t="s">
        <v>211</v>
      </c>
      <c r="S39" s="6">
        <v>64</v>
      </c>
      <c r="T39" s="6">
        <v>28</v>
      </c>
      <c r="U39" s="6">
        <v>21</v>
      </c>
    </row>
    <row r="40" spans="2:21" x14ac:dyDescent="0.25">
      <c r="B40" s="6" t="s">
        <v>43</v>
      </c>
      <c r="C40" s="6">
        <v>143.5</v>
      </c>
      <c r="D40" s="6">
        <v>49.5</v>
      </c>
      <c r="E40" s="6">
        <v>135.5</v>
      </c>
      <c r="M40" s="6" t="s">
        <v>124</v>
      </c>
      <c r="N40" s="6">
        <v>41.1</v>
      </c>
      <c r="O40" s="6">
        <v>19.899999999999999</v>
      </c>
      <c r="P40" s="6">
        <v>21.1</v>
      </c>
      <c r="R40" s="6" t="s">
        <v>212</v>
      </c>
      <c r="S40" s="6">
        <v>0.56999999999999995</v>
      </c>
      <c r="T40" s="6">
        <v>0.25</v>
      </c>
      <c r="U40" s="6">
        <v>0.17</v>
      </c>
    </row>
    <row r="41" spans="2:21" x14ac:dyDescent="0.25">
      <c r="B41" s="6" t="s">
        <v>44</v>
      </c>
      <c r="C41" s="6">
        <v>153</v>
      </c>
      <c r="D41" s="6">
        <v>52</v>
      </c>
      <c r="E41" s="6">
        <v>140</v>
      </c>
      <c r="M41" s="6" t="s">
        <v>120</v>
      </c>
      <c r="N41" s="6">
        <v>36.799999999999997</v>
      </c>
      <c r="O41" s="6">
        <v>16</v>
      </c>
      <c r="P41" s="6">
        <v>19.5</v>
      </c>
      <c r="R41" s="6" t="s">
        <v>213</v>
      </c>
      <c r="S41" s="6">
        <v>1.03</v>
      </c>
      <c r="T41" s="6">
        <v>0.5</v>
      </c>
      <c r="U41" s="6">
        <v>0.43</v>
      </c>
    </row>
    <row r="42" spans="2:21" x14ac:dyDescent="0.25">
      <c r="B42" s="6" t="s">
        <v>45</v>
      </c>
      <c r="C42" s="6">
        <v>76</v>
      </c>
      <c r="D42" s="6">
        <v>27</v>
      </c>
      <c r="E42" s="6">
        <v>84</v>
      </c>
      <c r="M42" s="6" t="s">
        <v>121</v>
      </c>
      <c r="N42" s="6">
        <v>35</v>
      </c>
      <c r="O42" s="6">
        <v>14.7</v>
      </c>
      <c r="P42" s="6">
        <v>19.5</v>
      </c>
      <c r="R42" s="6" t="s">
        <v>217</v>
      </c>
      <c r="S42" s="6">
        <v>0.3</v>
      </c>
      <c r="T42" s="6">
        <v>0.16</v>
      </c>
      <c r="U42" s="6">
        <v>0.11</v>
      </c>
    </row>
    <row r="43" spans="2:21" x14ac:dyDescent="0.25">
      <c r="B43" s="6" t="s">
        <v>46</v>
      </c>
      <c r="C43" s="6">
        <v>83.5</v>
      </c>
      <c r="D43" s="6">
        <v>30</v>
      </c>
      <c r="E43" s="6">
        <v>90</v>
      </c>
      <c r="M43" s="6" t="s">
        <v>122</v>
      </c>
      <c r="N43" s="6">
        <v>42.9</v>
      </c>
      <c r="O43" s="6">
        <v>18.600000000000001</v>
      </c>
      <c r="P43" s="6">
        <v>21.3</v>
      </c>
    </row>
    <row r="44" spans="2:21" x14ac:dyDescent="0.25">
      <c r="B44" s="6" t="s">
        <v>47</v>
      </c>
      <c r="C44" s="6">
        <v>91</v>
      </c>
      <c r="D44" s="6">
        <v>33</v>
      </c>
      <c r="E44" s="6">
        <v>96</v>
      </c>
      <c r="M44" s="6" t="s">
        <v>125</v>
      </c>
      <c r="N44" s="6">
        <v>38.4</v>
      </c>
      <c r="O44" s="6">
        <v>16.7</v>
      </c>
      <c r="P44" s="6">
        <v>20.7</v>
      </c>
    </row>
    <row r="45" spans="2:21" x14ac:dyDescent="0.25">
      <c r="B45" s="6" t="s">
        <v>48</v>
      </c>
      <c r="C45" s="6">
        <v>101</v>
      </c>
      <c r="D45" s="6">
        <v>37.5</v>
      </c>
      <c r="E45" s="6">
        <v>102</v>
      </c>
      <c r="M45" s="6" t="s">
        <v>126</v>
      </c>
      <c r="N45" s="6">
        <v>36.6</v>
      </c>
      <c r="O45" s="6">
        <v>15.1</v>
      </c>
      <c r="P45" s="6">
        <v>20.7</v>
      </c>
    </row>
    <row r="46" spans="2:21" x14ac:dyDescent="0.25">
      <c r="B46" s="6" t="s">
        <v>49</v>
      </c>
      <c r="C46" s="6">
        <v>111</v>
      </c>
      <c r="D46" s="6">
        <v>42</v>
      </c>
      <c r="E46" s="6">
        <v>108</v>
      </c>
      <c r="M46" s="6" t="s">
        <v>127</v>
      </c>
      <c r="N46" s="6">
        <v>4.5</v>
      </c>
      <c r="O46" s="6">
        <v>1.64</v>
      </c>
      <c r="P46" s="6">
        <v>2.7</v>
      </c>
    </row>
    <row r="47" spans="2:21" x14ac:dyDescent="0.25">
      <c r="B47" s="6" t="s">
        <v>50</v>
      </c>
      <c r="C47" s="6">
        <v>37</v>
      </c>
      <c r="D47" s="6">
        <v>14.2</v>
      </c>
      <c r="E47" s="6">
        <v>30</v>
      </c>
      <c r="M47" s="6" t="s">
        <v>128</v>
      </c>
      <c r="N47" s="6">
        <v>4.2</v>
      </c>
      <c r="O47" s="6">
        <v>1.61</v>
      </c>
      <c r="P47" s="6">
        <v>2.6</v>
      </c>
    </row>
    <row r="48" spans="2:21" x14ac:dyDescent="0.25">
      <c r="B48" s="6" t="s">
        <v>51</v>
      </c>
      <c r="C48" s="6">
        <v>39</v>
      </c>
      <c r="D48" s="6">
        <v>14.3</v>
      </c>
      <c r="E48" s="6">
        <v>31.5</v>
      </c>
      <c r="M48" s="6" t="s">
        <v>129</v>
      </c>
      <c r="N48" s="6">
        <v>3.9</v>
      </c>
      <c r="O48" s="6">
        <v>1.3</v>
      </c>
      <c r="P48" s="6">
        <v>2.6</v>
      </c>
    </row>
    <row r="49" spans="2:16" x14ac:dyDescent="0.25">
      <c r="B49" s="6" t="s">
        <v>52</v>
      </c>
      <c r="C49" s="6">
        <v>22</v>
      </c>
      <c r="D49" s="6">
        <v>7.6</v>
      </c>
      <c r="E49" s="6">
        <v>22.6</v>
      </c>
      <c r="M49" s="6" t="s">
        <v>144</v>
      </c>
      <c r="N49" s="6">
        <v>4.7</v>
      </c>
      <c r="O49" s="6">
        <v>1.8</v>
      </c>
      <c r="P49" s="6">
        <v>2.9</v>
      </c>
    </row>
    <row r="50" spans="2:16" x14ac:dyDescent="0.25">
      <c r="B50" s="6" t="s">
        <v>66</v>
      </c>
      <c r="C50" s="6">
        <v>37.5</v>
      </c>
      <c r="D50" s="6">
        <v>14.9</v>
      </c>
      <c r="E50" s="6">
        <v>31.3</v>
      </c>
      <c r="M50" s="6" t="s">
        <v>130</v>
      </c>
      <c r="N50" s="6">
        <v>4.4000000000000004</v>
      </c>
      <c r="O50" s="6">
        <v>1.6</v>
      </c>
      <c r="P50" s="6">
        <v>2.8</v>
      </c>
    </row>
    <row r="51" spans="2:16" x14ac:dyDescent="0.25">
      <c r="B51" s="6" t="s">
        <v>67</v>
      </c>
      <c r="C51" s="6">
        <v>54.5</v>
      </c>
      <c r="D51" s="6">
        <v>20.5</v>
      </c>
      <c r="E51" s="6">
        <v>45.5</v>
      </c>
      <c r="M51" s="6" t="s">
        <v>131</v>
      </c>
      <c r="N51" s="6">
        <v>4.0999999999999996</v>
      </c>
      <c r="O51" s="6">
        <v>1.6</v>
      </c>
      <c r="P51" s="6">
        <v>2.8</v>
      </c>
    </row>
    <row r="52" spans="2:16" x14ac:dyDescent="0.25">
      <c r="B52" s="6" t="s">
        <v>68</v>
      </c>
      <c r="C52" s="6">
        <v>64</v>
      </c>
      <c r="D52" s="6">
        <v>21</v>
      </c>
      <c r="E52" s="6">
        <v>78</v>
      </c>
      <c r="M52" s="6" t="s">
        <v>132</v>
      </c>
      <c r="N52" s="6">
        <v>12</v>
      </c>
      <c r="O52" s="6">
        <v>6.1</v>
      </c>
      <c r="P52" s="6">
        <v>5.6</v>
      </c>
    </row>
    <row r="53" spans="2:16" x14ac:dyDescent="0.25">
      <c r="B53" s="6" t="s">
        <v>258</v>
      </c>
      <c r="C53" s="6">
        <v>70.400000000000006</v>
      </c>
      <c r="D53" s="6">
        <v>19.8</v>
      </c>
      <c r="E53" s="6">
        <v>80.099999999999994</v>
      </c>
      <c r="M53" s="6"/>
      <c r="N53" s="6"/>
      <c r="O53" s="6"/>
      <c r="P53" s="6"/>
    </row>
    <row r="54" spans="2:16" x14ac:dyDescent="0.25">
      <c r="B54" s="6" t="s">
        <v>259</v>
      </c>
      <c r="C54" s="6">
        <v>62.9</v>
      </c>
      <c r="D54" s="6">
        <v>19.5</v>
      </c>
      <c r="E54" s="6">
        <v>72.2</v>
      </c>
      <c r="M54" s="6"/>
      <c r="N54" s="6"/>
      <c r="O54" s="6"/>
      <c r="P54" s="6"/>
    </row>
    <row r="55" spans="2:16" x14ac:dyDescent="0.25">
      <c r="B55" s="6" t="s">
        <v>53</v>
      </c>
      <c r="C55" s="6">
        <v>15.7</v>
      </c>
      <c r="D55" s="6">
        <v>5.4</v>
      </c>
      <c r="E55" s="6">
        <v>15</v>
      </c>
      <c r="M55" s="6" t="s">
        <v>133</v>
      </c>
      <c r="N55" s="6">
        <v>9.8000000000000007</v>
      </c>
      <c r="O55" s="6">
        <v>5.0999999999999996</v>
      </c>
      <c r="P55" s="6">
        <v>5</v>
      </c>
    </row>
    <row r="56" spans="2:16" x14ac:dyDescent="0.25">
      <c r="B56" s="6" t="s">
        <v>54</v>
      </c>
      <c r="C56" s="6">
        <v>14.6</v>
      </c>
      <c r="D56" s="6">
        <v>4.5</v>
      </c>
      <c r="E56" s="6">
        <v>15</v>
      </c>
      <c r="M56" s="6" t="s">
        <v>145</v>
      </c>
      <c r="N56" s="6">
        <v>16.399999999999999</v>
      </c>
      <c r="O56" s="6">
        <v>9.1</v>
      </c>
      <c r="P56" s="6">
        <v>8</v>
      </c>
    </row>
    <row r="57" spans="2:16" x14ac:dyDescent="0.25">
      <c r="B57" s="6" t="s">
        <v>55</v>
      </c>
      <c r="C57" s="6">
        <v>88</v>
      </c>
      <c r="D57" s="6">
        <v>26</v>
      </c>
      <c r="E57" s="6">
        <v>104</v>
      </c>
      <c r="M57" s="6" t="s">
        <v>134</v>
      </c>
      <c r="N57" s="6">
        <v>14.2</v>
      </c>
      <c r="O57" s="6">
        <v>8</v>
      </c>
      <c r="P57" s="6">
        <v>6.9</v>
      </c>
    </row>
    <row r="58" spans="2:16" x14ac:dyDescent="0.25">
      <c r="B58" s="6" t="s">
        <v>56</v>
      </c>
      <c r="C58" s="6">
        <v>105</v>
      </c>
      <c r="D58" s="6">
        <v>31</v>
      </c>
      <c r="E58" s="6">
        <v>129</v>
      </c>
      <c r="M58" s="6" t="s">
        <v>153</v>
      </c>
      <c r="N58" s="6">
        <v>20.5</v>
      </c>
      <c r="O58" s="6">
        <v>9.39</v>
      </c>
      <c r="P58" s="6">
        <v>9.6</v>
      </c>
    </row>
    <row r="59" spans="2:16" x14ac:dyDescent="0.25">
      <c r="B59" s="6" t="s">
        <v>69</v>
      </c>
      <c r="C59" s="6">
        <v>114</v>
      </c>
      <c r="D59" s="6">
        <v>33</v>
      </c>
      <c r="E59" s="6">
        <v>142</v>
      </c>
      <c r="M59" s="6" t="s">
        <v>154</v>
      </c>
      <c r="N59" s="6">
        <v>18.100000000000001</v>
      </c>
      <c r="O59" s="6">
        <v>8.48</v>
      </c>
      <c r="P59" s="6">
        <v>8.8000000000000007</v>
      </c>
    </row>
    <row r="60" spans="2:16" x14ac:dyDescent="0.25">
      <c r="B60" s="6" t="s">
        <v>57</v>
      </c>
      <c r="C60" s="6">
        <v>31</v>
      </c>
      <c r="D60" s="6">
        <v>12.7</v>
      </c>
      <c r="E60" s="6">
        <v>23</v>
      </c>
      <c r="M60" s="6" t="s">
        <v>155</v>
      </c>
      <c r="N60" s="6">
        <v>17.399999999999999</v>
      </c>
      <c r="O60" s="6">
        <v>7.79</v>
      </c>
      <c r="P60" s="6">
        <v>8.8000000000000007</v>
      </c>
    </row>
    <row r="61" spans="2:16" x14ac:dyDescent="0.25">
      <c r="B61" s="6" t="s">
        <v>58</v>
      </c>
      <c r="C61" s="6">
        <v>13</v>
      </c>
      <c r="D61" s="6">
        <v>6.5</v>
      </c>
      <c r="E61" s="6">
        <v>13</v>
      </c>
      <c r="M61" s="6" t="s">
        <v>156</v>
      </c>
      <c r="N61" s="6">
        <v>20.6</v>
      </c>
      <c r="O61" s="6">
        <v>9.6199999999999992</v>
      </c>
      <c r="P61" s="6">
        <v>9.6</v>
      </c>
    </row>
    <row r="62" spans="2:16" x14ac:dyDescent="0.25">
      <c r="B62" s="6" t="s">
        <v>59</v>
      </c>
      <c r="C62" s="6">
        <v>28</v>
      </c>
      <c r="D62" s="6">
        <v>10</v>
      </c>
      <c r="E62" s="6">
        <v>44</v>
      </c>
      <c r="M62" s="6" t="s">
        <v>157</v>
      </c>
      <c r="N62" s="6">
        <v>18</v>
      </c>
      <c r="O62" s="6">
        <v>8.48</v>
      </c>
      <c r="P62" s="6">
        <v>8.8000000000000007</v>
      </c>
    </row>
    <row r="63" spans="2:16" x14ac:dyDescent="0.25">
      <c r="B63" s="6" t="s">
        <v>60</v>
      </c>
      <c r="C63" s="6">
        <v>39</v>
      </c>
      <c r="D63" s="6">
        <v>14</v>
      </c>
      <c r="E63" s="6">
        <v>60</v>
      </c>
      <c r="M63" s="6" t="s">
        <v>158</v>
      </c>
      <c r="N63" s="6">
        <v>17.5</v>
      </c>
      <c r="O63" s="6">
        <v>7.79</v>
      </c>
      <c r="P63" s="6">
        <v>8.8000000000000007</v>
      </c>
    </row>
    <row r="64" spans="2:16" x14ac:dyDescent="0.25">
      <c r="B64" s="6" t="s">
        <v>61</v>
      </c>
      <c r="C64" s="6">
        <v>49</v>
      </c>
      <c r="D64" s="6">
        <v>17</v>
      </c>
      <c r="E64" s="6">
        <v>70</v>
      </c>
      <c r="M64" s="6" t="s">
        <v>159</v>
      </c>
      <c r="N64" s="6">
        <v>20.8</v>
      </c>
      <c r="O64" s="6">
        <v>9.6199999999999992</v>
      </c>
      <c r="P64" s="6">
        <v>9.9</v>
      </c>
    </row>
    <row r="65" spans="2:16" x14ac:dyDescent="0.25">
      <c r="B65" s="6" t="s">
        <v>62</v>
      </c>
      <c r="C65" s="6">
        <v>10</v>
      </c>
      <c r="D65" s="6">
        <v>4</v>
      </c>
      <c r="E65" s="6">
        <v>11</v>
      </c>
      <c r="M65" s="6" t="s">
        <v>160</v>
      </c>
      <c r="N65" s="6">
        <v>18.3</v>
      </c>
      <c r="O65" s="6">
        <v>8.48</v>
      </c>
      <c r="P65" s="6">
        <v>8.9</v>
      </c>
    </row>
    <row r="66" spans="2:16" x14ac:dyDescent="0.25">
      <c r="B66" s="6" t="s">
        <v>63</v>
      </c>
      <c r="C66" s="6">
        <v>12</v>
      </c>
      <c r="D66" s="6">
        <v>4</v>
      </c>
      <c r="E66" s="6">
        <v>15</v>
      </c>
      <c r="M66" s="6" t="s">
        <v>161</v>
      </c>
      <c r="N66" s="6">
        <v>17.5</v>
      </c>
      <c r="O66" s="6">
        <v>7.79</v>
      </c>
      <c r="P66" s="6">
        <v>8.9</v>
      </c>
    </row>
    <row r="67" spans="2:16" x14ac:dyDescent="0.25">
      <c r="B67" s="6" t="s">
        <v>64</v>
      </c>
      <c r="C67" s="6">
        <v>18</v>
      </c>
      <c r="D67" s="6">
        <v>6</v>
      </c>
      <c r="E67" s="6">
        <v>28</v>
      </c>
      <c r="M67" s="6" t="s">
        <v>162</v>
      </c>
      <c r="N67" s="6">
        <v>17.3</v>
      </c>
      <c r="O67" s="6">
        <v>8.02</v>
      </c>
      <c r="P67" s="6">
        <v>8.1999999999999993</v>
      </c>
    </row>
    <row r="68" spans="2:16" x14ac:dyDescent="0.25">
      <c r="B68" s="6" t="s">
        <v>65</v>
      </c>
      <c r="C68" s="6">
        <v>25</v>
      </c>
      <c r="D68" s="6">
        <v>8</v>
      </c>
      <c r="E68" s="6">
        <v>34</v>
      </c>
      <c r="M68" s="6" t="s">
        <v>163</v>
      </c>
      <c r="N68" s="6">
        <v>15.3</v>
      </c>
      <c r="O68" s="6">
        <v>7.1</v>
      </c>
      <c r="P68" s="6">
        <v>7.4</v>
      </c>
    </row>
    <row r="69" spans="2:16" x14ac:dyDescent="0.25">
      <c r="M69" s="6" t="s">
        <v>164</v>
      </c>
      <c r="N69" s="6">
        <v>14.7</v>
      </c>
      <c r="O69" s="6">
        <v>6.42</v>
      </c>
      <c r="P69" s="6">
        <v>7.4</v>
      </c>
    </row>
    <row r="70" spans="2:16" x14ac:dyDescent="0.25">
      <c r="M70" s="6" t="s">
        <v>168</v>
      </c>
      <c r="N70" s="6">
        <v>17.399999999999999</v>
      </c>
      <c r="O70" s="6">
        <v>8.02</v>
      </c>
      <c r="P70" s="6">
        <v>8.1999999999999993</v>
      </c>
    </row>
    <row r="71" spans="2:16" x14ac:dyDescent="0.25">
      <c r="M71" s="6" t="s">
        <v>169</v>
      </c>
      <c r="N71" s="6">
        <v>15.4</v>
      </c>
      <c r="O71" s="6">
        <v>7.11</v>
      </c>
      <c r="P71" s="6">
        <v>7.4</v>
      </c>
    </row>
    <row r="72" spans="2:16" x14ac:dyDescent="0.25">
      <c r="B72" t="s">
        <v>105</v>
      </c>
      <c r="M72" s="6" t="s">
        <v>170</v>
      </c>
      <c r="N72" s="6">
        <v>14.7</v>
      </c>
      <c r="O72" s="6">
        <v>6.64</v>
      </c>
      <c r="P72" s="6">
        <v>7.4</v>
      </c>
    </row>
    <row r="73" spans="2:16" x14ac:dyDescent="0.25">
      <c r="M73" s="6" t="s">
        <v>171</v>
      </c>
      <c r="N73" s="6">
        <v>17.5</v>
      </c>
      <c r="O73" s="6">
        <v>8.25</v>
      </c>
      <c r="P73" s="6">
        <v>8.3000000000000007</v>
      </c>
    </row>
    <row r="74" spans="2:16" x14ac:dyDescent="0.25">
      <c r="M74" s="6" t="s">
        <v>172</v>
      </c>
      <c r="N74" s="6">
        <v>15.4</v>
      </c>
      <c r="O74" s="6">
        <v>7.1</v>
      </c>
      <c r="P74" s="6">
        <v>7.6</v>
      </c>
    </row>
    <row r="75" spans="2:16" x14ac:dyDescent="0.25">
      <c r="M75" s="6" t="s">
        <v>173</v>
      </c>
      <c r="N75" s="6">
        <v>14.8</v>
      </c>
      <c r="O75" s="6">
        <v>6.64</v>
      </c>
      <c r="P75" s="6">
        <v>7.6</v>
      </c>
    </row>
    <row r="76" spans="2:16" x14ac:dyDescent="0.25">
      <c r="M76" s="6" t="s">
        <v>174</v>
      </c>
      <c r="N76" s="6">
        <v>32.6</v>
      </c>
      <c r="O76" s="6">
        <v>15.12</v>
      </c>
      <c r="P76" s="6">
        <v>15.4</v>
      </c>
    </row>
    <row r="77" spans="2:16" x14ac:dyDescent="0.25">
      <c r="M77" s="6" t="s">
        <v>175</v>
      </c>
      <c r="N77" s="6">
        <v>28.8</v>
      </c>
      <c r="O77" s="6">
        <v>13.29</v>
      </c>
      <c r="P77" s="6">
        <v>14</v>
      </c>
    </row>
    <row r="78" spans="2:16" x14ac:dyDescent="0.25">
      <c r="M78" s="6" t="s">
        <v>176</v>
      </c>
      <c r="N78" s="6">
        <v>27.7</v>
      </c>
      <c r="O78" s="6">
        <v>12.37</v>
      </c>
      <c r="P78" s="6">
        <v>14</v>
      </c>
    </row>
    <row r="79" spans="2:16" x14ac:dyDescent="0.25">
      <c r="M79" s="6" t="s">
        <v>177</v>
      </c>
      <c r="N79" s="6">
        <v>32.799999999999997</v>
      </c>
      <c r="O79" s="6">
        <v>15.35</v>
      </c>
      <c r="P79" s="6">
        <v>15.4</v>
      </c>
    </row>
    <row r="80" spans="2:16" x14ac:dyDescent="0.25">
      <c r="M80" s="6" t="s">
        <v>178</v>
      </c>
      <c r="N80" s="6">
        <v>29</v>
      </c>
      <c r="O80" s="6">
        <v>13.52</v>
      </c>
      <c r="P80" s="6">
        <v>14</v>
      </c>
    </row>
    <row r="81" spans="13:16" x14ac:dyDescent="0.25">
      <c r="M81" s="6" t="s">
        <v>179</v>
      </c>
      <c r="N81" s="6">
        <v>27.8</v>
      </c>
      <c r="O81" s="6">
        <v>12.37</v>
      </c>
      <c r="P81" s="6">
        <v>14</v>
      </c>
    </row>
    <row r="82" spans="13:16" x14ac:dyDescent="0.25">
      <c r="M82" s="6" t="s">
        <v>180</v>
      </c>
      <c r="N82" s="6">
        <v>33.1</v>
      </c>
      <c r="O82" s="6">
        <v>15.35</v>
      </c>
      <c r="P82" s="6">
        <v>15.7</v>
      </c>
    </row>
    <row r="83" spans="13:16" x14ac:dyDescent="0.25">
      <c r="M83" s="6" t="s">
        <v>181</v>
      </c>
      <c r="N83" s="6">
        <v>29.1</v>
      </c>
      <c r="O83" s="6">
        <v>13.52</v>
      </c>
      <c r="P83" s="6">
        <v>14.2</v>
      </c>
    </row>
    <row r="84" spans="13:16" x14ac:dyDescent="0.25">
      <c r="M84" s="6" t="s">
        <v>182</v>
      </c>
      <c r="N84" s="6">
        <v>27.9</v>
      </c>
      <c r="O84" s="6">
        <v>12.37</v>
      </c>
      <c r="P84" s="6">
        <v>14.2</v>
      </c>
    </row>
  </sheetData>
  <sheetProtection algorithmName="SHA-512" hashValue="e/WN4faR3XpeiGTY4jRJGY8NFUKfIUtnYESM/5v7J/1+rBodLusm9r8L3lOLBiwPI1fTs57acyfaprRZ4zOllA==" saltValue="4uuL7EoLzHoWIZJCfugkrw==" spinCount="100000" sheet="1" objects="1" scenarios="1" selectLockedCells="1" selectUnlockedCells="1"/>
  <mergeCells count="13">
    <mergeCell ref="B5:B6"/>
    <mergeCell ref="C5:E5"/>
    <mergeCell ref="B7:E7"/>
    <mergeCell ref="H5:H6"/>
    <mergeCell ref="I5:K5"/>
    <mergeCell ref="H7:K7"/>
    <mergeCell ref="W5:X5"/>
    <mergeCell ref="M5:M6"/>
    <mergeCell ref="N5:P5"/>
    <mergeCell ref="M7:P7"/>
    <mergeCell ref="R5:R6"/>
    <mergeCell ref="S5:U5"/>
    <mergeCell ref="R7:U7"/>
  </mergeCells>
  <dataValidations count="2">
    <dataValidation allowBlank="1" showInputMessage="1" showErrorMessage="1" promptTitle="Rinder" sqref="B8:E68"/>
    <dataValidation allowBlank="1" showInputMessage="1" showErrorMessage="1" promptTitle="Pferde, Schafe / Ziegen" sqref="H8:K25"/>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4</vt:i4>
      </vt:variant>
    </vt:vector>
  </HeadingPairs>
  <TitlesOfParts>
    <vt:vector size="11" baseType="lpstr">
      <vt:lpstr>Anleitung</vt:lpstr>
      <vt:lpstr>Weidehaltung Rinder</vt:lpstr>
      <vt:lpstr>Pferde, Schafe und Sonstiges</vt:lpstr>
      <vt:lpstr>Schweine</vt:lpstr>
      <vt:lpstr>Geflügel</vt:lpstr>
      <vt:lpstr>LAZBW</vt:lpstr>
      <vt:lpstr>Datenquellen </vt:lpstr>
      <vt:lpstr>Auswahl</vt:lpstr>
      <vt:lpstr>Anleitung!Druckbereich</vt:lpstr>
      <vt:lpstr>'Weidehaltung Rinder'!Druckbereich</vt:lpstr>
      <vt:lpstr>Zusatzdüngung</vt:lpstr>
    </vt:vector>
  </TitlesOfParts>
  <Company>BITBW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Eissler, Michael (RPT)</dc:creator>
  <cp:lastModifiedBy>Eissler, Michael (RPT)</cp:lastModifiedBy>
  <cp:lastPrinted>2022-03-14T09:26:38Z</cp:lastPrinted>
  <dcterms:created xsi:type="dcterms:W3CDTF">2021-02-19T13:04:34Z</dcterms:created>
  <dcterms:modified xsi:type="dcterms:W3CDTF">2023-12-04T10:45:29Z</dcterms:modified>
</cp:coreProperties>
</file>